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600" windowHeight="9735" tabRatio="817"/>
  </bookViews>
  <sheets>
    <sheet name="NASLOVNICA " sheetId="34" r:id="rId1"/>
    <sheet name="POPUNJAVANJE TROSKOVNIKA" sheetId="36" r:id="rId2"/>
    <sheet name="OPCE_NAPOMENE" sheetId="47" r:id="rId3"/>
    <sheet name="1_GRADEVINSKO-OBRTNICKI RADOVI" sheetId="38" r:id="rId4"/>
    <sheet name="2_VIK" sheetId="41" r:id="rId5"/>
    <sheet name="3_ELEKTROTEHNICKI RADOVI" sheetId="42" r:id="rId6"/>
    <sheet name="4_HORTIKULTURA" sheetId="40" r:id="rId7"/>
    <sheet name="5_NAVODNJAVANJE" sheetId="46" r:id="rId8"/>
    <sheet name="REKAPITULACIJA" sheetId="43" r:id="rId9"/>
  </sheets>
  <externalReferences>
    <externalReference r:id="rId10"/>
  </externalReferences>
  <definedNames>
    <definedName name="dsg" localSheetId="3">#REF!</definedName>
    <definedName name="dsg" localSheetId="4">#REF!</definedName>
    <definedName name="dsg" localSheetId="5">#REF!</definedName>
    <definedName name="dsg" localSheetId="6">#REF!</definedName>
    <definedName name="dsg" localSheetId="8">#REF!</definedName>
    <definedName name="dsg">#REF!</definedName>
    <definedName name="jo" localSheetId="3">#REF!</definedName>
    <definedName name="jo" localSheetId="4">#REF!</definedName>
    <definedName name="jo" localSheetId="5">#REF!</definedName>
    <definedName name="jo" localSheetId="6">#REF!</definedName>
    <definedName name="jo" localSheetId="8">#REF!</definedName>
    <definedName name="jo">#REF!</definedName>
    <definedName name="joo" localSheetId="3">#REF!</definedName>
    <definedName name="joo" localSheetId="4">#REF!</definedName>
    <definedName name="joo" localSheetId="5">#REF!</definedName>
    <definedName name="joo" localSheetId="6">#REF!</definedName>
    <definedName name="joo" localSheetId="8">#REF!</definedName>
    <definedName name="joo">#REF!</definedName>
    <definedName name="Kolnik_16.3.">'[1]16. Prometnice'!$G$277</definedName>
    <definedName name="Odvod_16.4.">'[1]16. Prometnice'!$G$329</definedName>
    <definedName name="_xlnm.Print_Area" localSheetId="3">'1_GRADEVINSKO-OBRTNICKI RADOVI'!$A$1:$F$396</definedName>
    <definedName name="_xlnm.Print_Area" localSheetId="4">'2_VIK'!$A$1:$F$442</definedName>
    <definedName name="_xlnm.Print_Area" localSheetId="5">'3_ELEKTROTEHNICKI RADOVI'!$A$1:$F$418</definedName>
    <definedName name="_xlnm.Print_Area" localSheetId="6">'4_HORTIKULTURA'!$A$1:$F$142</definedName>
    <definedName name="_xlnm.Print_Area" localSheetId="7">'5_NAVODNJAVANJE'!$A$1:$F$141</definedName>
    <definedName name="_xlnm.Print_Area" localSheetId="0">'NASLOVNICA '!$A$1:$L$54</definedName>
    <definedName name="_xlnm.Print_Area" localSheetId="2">OPCE_NAPOMENE!$A$1:$F$20</definedName>
    <definedName name="_xlnm.Print_Area" localSheetId="1">'POPUNJAVANJE TROSKOVNIKA'!$A$1:$F$37</definedName>
    <definedName name="_xlnm.Print_Area" localSheetId="8">REKAPITULACIJA!$A$1:$G$13</definedName>
    <definedName name="_xlnm.Print_Area">#REF!</definedName>
    <definedName name="Pripr_16.1.">'[1]16. Prometnice'!$G$66</definedName>
    <definedName name="Sign_16.5.">'[1]16. Prometnice'!$G$408</definedName>
    <definedName name="Zem_16.2.">'[1]16. Prometnice'!$G$130</definedName>
  </definedNames>
  <calcPr calcId="152511"/>
</workbook>
</file>

<file path=xl/calcChain.xml><?xml version="1.0" encoding="utf-8"?>
<calcChain xmlns="http://schemas.openxmlformats.org/spreadsheetml/2006/main">
  <c r="F147" i="42" l="1"/>
  <c r="F25" i="42" l="1"/>
  <c r="F16" i="38"/>
  <c r="B139" i="46" l="1"/>
  <c r="B138" i="46"/>
  <c r="F130" i="46"/>
  <c r="F128" i="46"/>
  <c r="F121" i="46"/>
  <c r="F119" i="46"/>
  <c r="F117" i="46"/>
  <c r="F115" i="46"/>
  <c r="F113" i="46"/>
  <c r="F111" i="46"/>
  <c r="F109" i="46"/>
  <c r="F107" i="46"/>
  <c r="F105" i="46"/>
  <c r="F103" i="46"/>
  <c r="F101" i="46"/>
  <c r="F99" i="46"/>
  <c r="F97" i="46"/>
  <c r="F95" i="46"/>
  <c r="F93" i="46"/>
  <c r="F91" i="46"/>
  <c r="F89" i="46"/>
  <c r="F87" i="46"/>
  <c r="F85" i="46"/>
  <c r="F83" i="46"/>
  <c r="F81" i="46"/>
  <c r="F79" i="46"/>
  <c r="F77" i="46"/>
  <c r="F75" i="46"/>
  <c r="F73" i="46"/>
  <c r="F71" i="46"/>
  <c r="F69" i="46"/>
  <c r="F67" i="46"/>
  <c r="F65" i="46"/>
  <c r="F63" i="46"/>
  <c r="F61" i="46"/>
  <c r="F59" i="46"/>
  <c r="F52" i="46"/>
  <c r="F50" i="46"/>
  <c r="F48" i="46"/>
  <c r="F47" i="46"/>
  <c r="F34" i="46"/>
  <c r="F32" i="46"/>
  <c r="F30" i="46"/>
  <c r="F28" i="46"/>
  <c r="F26" i="46"/>
  <c r="F24" i="46"/>
  <c r="F22" i="46"/>
  <c r="F17" i="46"/>
  <c r="F11" i="46"/>
  <c r="F10" i="46"/>
  <c r="F36" i="46" s="1"/>
  <c r="F38" i="46" s="1"/>
  <c r="C138" i="46" s="1"/>
  <c r="F129" i="40"/>
  <c r="F128" i="40"/>
  <c r="F126" i="40"/>
  <c r="F124" i="40"/>
  <c r="F122" i="40"/>
  <c r="F120" i="40"/>
  <c r="F119" i="40"/>
  <c r="F118" i="40"/>
  <c r="F117" i="40"/>
  <c r="F116" i="40"/>
  <c r="F115" i="40"/>
  <c r="F114" i="40"/>
  <c r="F113" i="40"/>
  <c r="F112" i="40"/>
  <c r="F111" i="40"/>
  <c r="F110" i="40"/>
  <c r="F109" i="40"/>
  <c r="F108" i="40"/>
  <c r="F107" i="40"/>
  <c r="F106" i="40"/>
  <c r="F105" i="40"/>
  <c r="F104" i="40"/>
  <c r="F103" i="40"/>
  <c r="F102" i="40"/>
  <c r="F101" i="40"/>
  <c r="F100" i="40"/>
  <c r="F99" i="40"/>
  <c r="F98" i="40"/>
  <c r="F97" i="40"/>
  <c r="F96" i="40"/>
  <c r="F95" i="40"/>
  <c r="F94" i="40"/>
  <c r="F93" i="40"/>
  <c r="F92" i="40"/>
  <c r="F91" i="40"/>
  <c r="F90" i="40"/>
  <c r="F89" i="40"/>
  <c r="F88" i="40"/>
  <c r="F87" i="40"/>
  <c r="F86" i="40"/>
  <c r="F85" i="40"/>
  <c r="F84" i="40"/>
  <c r="F83" i="40"/>
  <c r="F82" i="40"/>
  <c r="F81" i="40"/>
  <c r="F80" i="40"/>
  <c r="F79" i="40"/>
  <c r="F78" i="40"/>
  <c r="F77" i="40"/>
  <c r="F76" i="40"/>
  <c r="F74" i="40"/>
  <c r="F73" i="40"/>
  <c r="F72" i="40"/>
  <c r="F71" i="40"/>
  <c r="F70" i="40"/>
  <c r="F69" i="40"/>
  <c r="F68" i="40"/>
  <c r="F67" i="40"/>
  <c r="F66" i="40"/>
  <c r="F58" i="40"/>
  <c r="F56" i="40"/>
  <c r="F54" i="40"/>
  <c r="F52" i="40"/>
  <c r="F50" i="40"/>
  <c r="F43" i="40"/>
  <c r="F41" i="40"/>
  <c r="F40" i="40"/>
  <c r="F33" i="40"/>
  <c r="F31" i="40"/>
  <c r="F29" i="40"/>
  <c r="F27" i="40"/>
  <c r="F20" i="40"/>
  <c r="F18" i="40"/>
  <c r="F16" i="40"/>
  <c r="F14" i="40"/>
  <c r="F12" i="40"/>
  <c r="F405" i="42"/>
  <c r="F407" i="42" s="1"/>
  <c r="F416" i="42" s="1"/>
  <c r="F398" i="42"/>
  <c r="F396" i="42"/>
  <c r="F394" i="42"/>
  <c r="F392" i="42"/>
  <c r="F390" i="42"/>
  <c r="F388" i="42"/>
  <c r="F386" i="42"/>
  <c r="F384" i="42"/>
  <c r="F382" i="42"/>
  <c r="F380" i="42"/>
  <c r="F378" i="42"/>
  <c r="F375" i="42"/>
  <c r="F372" i="42"/>
  <c r="F369" i="42"/>
  <c r="F366" i="42"/>
  <c r="F363" i="42"/>
  <c r="F360" i="42"/>
  <c r="F352" i="42"/>
  <c r="F350" i="42"/>
  <c r="F348" i="42"/>
  <c r="F346" i="42"/>
  <c r="F337" i="42"/>
  <c r="F335" i="42"/>
  <c r="F328" i="42"/>
  <c r="F326" i="42"/>
  <c r="F318" i="42"/>
  <c r="F316" i="42"/>
  <c r="F315" i="42"/>
  <c r="F313" i="42"/>
  <c r="F311" i="42"/>
  <c r="F309" i="42"/>
  <c r="F308" i="42"/>
  <c r="F307" i="42"/>
  <c r="F306" i="42"/>
  <c r="B299" i="42"/>
  <c r="B298" i="42"/>
  <c r="B297" i="42"/>
  <c r="F291" i="42"/>
  <c r="F289" i="42"/>
  <c r="F287" i="42"/>
  <c r="F285" i="42"/>
  <c r="F283" i="42"/>
  <c r="F276" i="42"/>
  <c r="F274" i="42"/>
  <c r="F272" i="42"/>
  <c r="F270" i="42"/>
  <c r="F268" i="42"/>
  <c r="F266" i="42"/>
  <c r="F264" i="42"/>
  <c r="F262" i="42"/>
  <c r="F260" i="42"/>
  <c r="F258" i="42"/>
  <c r="F256" i="42"/>
  <c r="F254" i="42"/>
  <c r="F252" i="42"/>
  <c r="F250" i="42"/>
  <c r="F248" i="42"/>
  <c r="F241" i="42"/>
  <c r="F239" i="42"/>
  <c r="F237" i="42"/>
  <c r="F235" i="42"/>
  <c r="F233" i="42"/>
  <c r="F231" i="42"/>
  <c r="F229" i="42"/>
  <c r="F227" i="42"/>
  <c r="F225" i="42"/>
  <c r="F223" i="42"/>
  <c r="F221" i="42"/>
  <c r="F219" i="42"/>
  <c r="F217" i="42"/>
  <c r="F215" i="42"/>
  <c r="F213" i="42"/>
  <c r="F211" i="42"/>
  <c r="B199" i="42"/>
  <c r="B198" i="42"/>
  <c r="B197" i="42"/>
  <c r="B196" i="42"/>
  <c r="B195" i="42"/>
  <c r="F189" i="42"/>
  <c r="F187" i="42"/>
  <c r="F181" i="42"/>
  <c r="F179" i="42"/>
  <c r="F177" i="42"/>
  <c r="F175" i="42"/>
  <c r="F173" i="42"/>
  <c r="F171" i="42"/>
  <c r="F169" i="42"/>
  <c r="F167" i="42"/>
  <c r="F166" i="42"/>
  <c r="F165" i="42"/>
  <c r="F164" i="42"/>
  <c r="F157" i="42"/>
  <c r="F155" i="42"/>
  <c r="F153" i="42"/>
  <c r="F151" i="42"/>
  <c r="F149" i="42"/>
  <c r="B140" i="42"/>
  <c r="B139" i="42"/>
  <c r="B137" i="42"/>
  <c r="F133" i="42"/>
  <c r="F131" i="42"/>
  <c r="F129" i="42"/>
  <c r="F127" i="42"/>
  <c r="F125" i="42"/>
  <c r="F123" i="42"/>
  <c r="F121" i="42"/>
  <c r="F119" i="42"/>
  <c r="F117" i="42"/>
  <c r="F115" i="42"/>
  <c r="F113" i="42"/>
  <c r="F111" i="42"/>
  <c r="F109" i="42"/>
  <c r="F107" i="42"/>
  <c r="F105" i="42"/>
  <c r="F100" i="42"/>
  <c r="F98" i="42"/>
  <c r="F96" i="42"/>
  <c r="F94" i="42"/>
  <c r="F92" i="42"/>
  <c r="F90" i="42"/>
  <c r="F88" i="42"/>
  <c r="F86" i="42"/>
  <c r="F81" i="42"/>
  <c r="F135" i="42" s="1"/>
  <c r="F74" i="42"/>
  <c r="F72" i="42"/>
  <c r="F70" i="42"/>
  <c r="F68" i="42"/>
  <c r="F66" i="42"/>
  <c r="F64" i="42"/>
  <c r="F62" i="42"/>
  <c r="F60" i="42"/>
  <c r="F58" i="42"/>
  <c r="F56" i="42"/>
  <c r="F54" i="42"/>
  <c r="F52" i="42"/>
  <c r="F50" i="42"/>
  <c r="F48" i="42"/>
  <c r="F46" i="42"/>
  <c r="F41" i="42"/>
  <c r="F39" i="42"/>
  <c r="F37" i="42"/>
  <c r="F35" i="42"/>
  <c r="F33" i="42"/>
  <c r="F31" i="42"/>
  <c r="F16" i="42"/>
  <c r="F14" i="42"/>
  <c r="F12" i="42"/>
  <c r="B440" i="41"/>
  <c r="B439" i="41"/>
  <c r="B438" i="41"/>
  <c r="B437" i="41"/>
  <c r="D415" i="41"/>
  <c r="D421" i="41" s="1"/>
  <c r="F421" i="41" s="1"/>
  <c r="F413" i="41"/>
  <c r="F411" i="41"/>
  <c r="F409" i="41"/>
  <c r="F408" i="41"/>
  <c r="F406" i="41"/>
  <c r="F405" i="41"/>
  <c r="F404" i="41"/>
  <c r="F402" i="41"/>
  <c r="F400" i="41"/>
  <c r="F399" i="41"/>
  <c r="F397" i="41"/>
  <c r="F395" i="41"/>
  <c r="F393" i="41"/>
  <c r="F392" i="41"/>
  <c r="F390" i="41"/>
  <c r="F388" i="41"/>
  <c r="F387" i="41"/>
  <c r="F386" i="41"/>
  <c r="F385" i="41"/>
  <c r="F383" i="41"/>
  <c r="F381" i="41"/>
  <c r="F380" i="41"/>
  <c r="F379" i="41"/>
  <c r="F378" i="41"/>
  <c r="F376" i="41"/>
  <c r="F374" i="41"/>
  <c r="F372" i="41"/>
  <c r="F371" i="41"/>
  <c r="F370" i="41"/>
  <c r="F368" i="41"/>
  <c r="F366" i="41"/>
  <c r="D364" i="41"/>
  <c r="F364" i="41" s="1"/>
  <c r="F363" i="41"/>
  <c r="F361" i="41"/>
  <c r="F358" i="41"/>
  <c r="F357" i="41"/>
  <c r="F356" i="41"/>
  <c r="F354" i="41"/>
  <c r="F353" i="41"/>
  <c r="F351" i="41"/>
  <c r="F343" i="41"/>
  <c r="F345" i="41" s="1"/>
  <c r="F337" i="41"/>
  <c r="F335" i="41"/>
  <c r="F333" i="41"/>
  <c r="D331" i="41"/>
  <c r="F331" i="41" s="1"/>
  <c r="F329" i="41"/>
  <c r="D327" i="41"/>
  <c r="F327" i="41" s="1"/>
  <c r="D325" i="41"/>
  <c r="F325" i="41" s="1"/>
  <c r="D323" i="41"/>
  <c r="F323" i="41" s="1"/>
  <c r="F310" i="41"/>
  <c r="F309" i="41"/>
  <c r="D307" i="41"/>
  <c r="F307" i="41" s="1"/>
  <c r="D305" i="41"/>
  <c r="F305" i="41" s="1"/>
  <c r="D303" i="41"/>
  <c r="F303" i="41" s="1"/>
  <c r="D299" i="41"/>
  <c r="D321" i="41" s="1"/>
  <c r="F321" i="41" s="1"/>
  <c r="F295" i="41"/>
  <c r="D293" i="41"/>
  <c r="F293" i="41" s="1"/>
  <c r="F291" i="41"/>
  <c r="F274" i="41"/>
  <c r="F272" i="41"/>
  <c r="D270" i="41"/>
  <c r="F270" i="41" s="1"/>
  <c r="F267" i="41"/>
  <c r="F266" i="41"/>
  <c r="D264" i="41"/>
  <c r="F264" i="41" s="1"/>
  <c r="D263" i="41"/>
  <c r="F263" i="41" s="1"/>
  <c r="D261" i="41"/>
  <c r="F261" i="41" s="1"/>
  <c r="F255" i="41"/>
  <c r="F254" i="41"/>
  <c r="F252" i="41"/>
  <c r="F250" i="41"/>
  <c r="F248" i="41"/>
  <c r="F246" i="41"/>
  <c r="D239" i="41"/>
  <c r="F239" i="41" s="1"/>
  <c r="D238" i="41"/>
  <c r="D240" i="41" s="1"/>
  <c r="F240" i="41" s="1"/>
  <c r="F236" i="41"/>
  <c r="F234" i="41"/>
  <c r="F232" i="41"/>
  <c r="F230" i="41"/>
  <c r="F228" i="41"/>
  <c r="D226" i="41"/>
  <c r="F226" i="41" s="1"/>
  <c r="F224" i="41"/>
  <c r="D222" i="41"/>
  <c r="F222" i="41" s="1"/>
  <c r="D220" i="41"/>
  <c r="F220" i="41" s="1"/>
  <c r="D218" i="41"/>
  <c r="F218" i="41" s="1"/>
  <c r="F209" i="41"/>
  <c r="D207" i="41"/>
  <c r="F207" i="41" s="1"/>
  <c r="D205" i="41"/>
  <c r="F205" i="41" s="1"/>
  <c r="D203" i="41"/>
  <c r="F203" i="41" s="1"/>
  <c r="D201" i="41"/>
  <c r="F201" i="41" s="1"/>
  <c r="F199" i="41"/>
  <c r="F197" i="41"/>
  <c r="D195" i="41"/>
  <c r="F195" i="41" s="1"/>
  <c r="D194" i="41"/>
  <c r="F194" i="41" s="1"/>
  <c r="D192" i="41"/>
  <c r="F192" i="41" s="1"/>
  <c r="D190" i="41"/>
  <c r="F190" i="41" s="1"/>
  <c r="F172" i="41"/>
  <c r="F170" i="41"/>
  <c r="F169" i="41"/>
  <c r="F168" i="41"/>
  <c r="F166" i="41"/>
  <c r="F165" i="41"/>
  <c r="F164" i="41"/>
  <c r="F162" i="41"/>
  <c r="F160" i="41"/>
  <c r="F158" i="41"/>
  <c r="F155" i="41"/>
  <c r="F153" i="41"/>
  <c r="F151" i="41"/>
  <c r="F150" i="41"/>
  <c r="F148" i="41"/>
  <c r="F147" i="41"/>
  <c r="F145" i="41"/>
  <c r="F144" i="41"/>
  <c r="F141" i="41"/>
  <c r="D139" i="41"/>
  <c r="F139" i="41" s="1"/>
  <c r="F138" i="41"/>
  <c r="D137" i="41"/>
  <c r="F137" i="41" s="1"/>
  <c r="D135" i="41"/>
  <c r="F135" i="41" s="1"/>
  <c r="F129" i="41"/>
  <c r="F127" i="41"/>
  <c r="F125" i="41"/>
  <c r="F123" i="41"/>
  <c r="F116" i="41"/>
  <c r="F114" i="41"/>
  <c r="F112" i="41"/>
  <c r="D110" i="41"/>
  <c r="F110" i="41" s="1"/>
  <c r="F108" i="41"/>
  <c r="D106" i="41"/>
  <c r="F106" i="41" s="1"/>
  <c r="D104" i="41"/>
  <c r="F104" i="41" s="1"/>
  <c r="D102" i="41"/>
  <c r="F102" i="41" s="1"/>
  <c r="F91" i="41"/>
  <c r="D89" i="41"/>
  <c r="F89" i="41" s="1"/>
  <c r="D87" i="41"/>
  <c r="F87" i="41" s="1"/>
  <c r="D85" i="41"/>
  <c r="F85" i="41" s="1"/>
  <c r="D83" i="41"/>
  <c r="F83" i="41" s="1"/>
  <c r="F79" i="41"/>
  <c r="D77" i="41"/>
  <c r="F77" i="41" s="1"/>
  <c r="D75" i="41"/>
  <c r="F67" i="41"/>
  <c r="F66" i="41"/>
  <c r="F64" i="41"/>
  <c r="F62" i="41"/>
  <c r="F61" i="41"/>
  <c r="F59" i="41"/>
  <c r="F57" i="41"/>
  <c r="F55" i="41"/>
  <c r="F53" i="41"/>
  <c r="F51" i="41"/>
  <c r="F49" i="41"/>
  <c r="D49" i="41"/>
  <c r="F47" i="41"/>
  <c r="F45" i="41"/>
  <c r="F43" i="41"/>
  <c r="D43" i="41"/>
  <c r="D41" i="41"/>
  <c r="F41" i="41" s="1"/>
  <c r="D39" i="41"/>
  <c r="F39" i="41" s="1"/>
  <c r="D38" i="41"/>
  <c r="F38" i="41" s="1"/>
  <c r="D37" i="41"/>
  <c r="F37" i="41" s="1"/>
  <c r="D35" i="41"/>
  <c r="F35" i="41" s="1"/>
  <c r="F33" i="41"/>
  <c r="F32" i="41"/>
  <c r="F30" i="41"/>
  <c r="F28" i="41"/>
  <c r="F27" i="41"/>
  <c r="F25" i="41"/>
  <c r="F23" i="41"/>
  <c r="F21" i="41"/>
  <c r="D19" i="41"/>
  <c r="F19" i="41" s="1"/>
  <c r="F17" i="41"/>
  <c r="F15" i="41"/>
  <c r="F13" i="41"/>
  <c r="F12" i="41"/>
  <c r="F376" i="38"/>
  <c r="F374" i="38"/>
  <c r="F371" i="38"/>
  <c r="F370" i="38"/>
  <c r="F368" i="38"/>
  <c r="F367" i="38"/>
  <c r="F366" i="38"/>
  <c r="F357" i="38"/>
  <c r="F356" i="38"/>
  <c r="F355" i="38"/>
  <c r="F351" i="38"/>
  <c r="F349" i="38"/>
  <c r="F347" i="38"/>
  <c r="F345" i="38"/>
  <c r="F341" i="38"/>
  <c r="F336" i="38"/>
  <c r="F331" i="38"/>
  <c r="F329" i="38"/>
  <c r="F327" i="38"/>
  <c r="F325" i="38"/>
  <c r="F323" i="38"/>
  <c r="F314" i="38"/>
  <c r="F313" i="38"/>
  <c r="F311" i="38"/>
  <c r="F309" i="38"/>
  <c r="F307" i="38"/>
  <c r="F305" i="38"/>
  <c r="F303" i="38"/>
  <c r="F296" i="38"/>
  <c r="F292" i="38"/>
  <c r="F291" i="38"/>
  <c r="F283" i="38"/>
  <c r="F285" i="38" s="1"/>
  <c r="F276" i="38"/>
  <c r="F274" i="38"/>
  <c r="F272" i="38"/>
  <c r="F262" i="38"/>
  <c r="F260" i="38"/>
  <c r="F257" i="38"/>
  <c r="F256" i="38"/>
  <c r="F255" i="38"/>
  <c r="F253" i="38"/>
  <c r="F251" i="38"/>
  <c r="F250" i="38"/>
  <c r="F249" i="38"/>
  <c r="F248" i="38"/>
  <c r="F246" i="38"/>
  <c r="F244" i="38"/>
  <c r="F243" i="38"/>
  <c r="F242" i="38"/>
  <c r="F241" i="38"/>
  <c r="F239" i="38"/>
  <c r="F237" i="38"/>
  <c r="F236" i="38"/>
  <c r="F234" i="38"/>
  <c r="F232" i="38"/>
  <c r="F230" i="38"/>
  <c r="F228" i="38"/>
  <c r="F226" i="38"/>
  <c r="F225" i="38"/>
  <c r="F223" i="38"/>
  <c r="F214" i="38"/>
  <c r="F212" i="38"/>
  <c r="F210" i="38"/>
  <c r="F209" i="38"/>
  <c r="F207" i="38"/>
  <c r="F206" i="38"/>
  <c r="F205" i="38"/>
  <c r="F204" i="38"/>
  <c r="F202" i="38"/>
  <c r="F201" i="38"/>
  <c r="F200" i="38"/>
  <c r="F199" i="38"/>
  <c r="F197" i="38"/>
  <c r="F196" i="38"/>
  <c r="F195" i="38"/>
  <c r="F194" i="38"/>
  <c r="F192" i="38"/>
  <c r="F191" i="38"/>
  <c r="F189" i="38"/>
  <c r="F188" i="38"/>
  <c r="F186" i="38"/>
  <c r="F185" i="38"/>
  <c r="F184" i="38"/>
  <c r="F183" i="38"/>
  <c r="F182" i="38"/>
  <c r="F180" i="38"/>
  <c r="F178" i="38"/>
  <c r="F176" i="38"/>
  <c r="F175" i="38"/>
  <c r="F168" i="38"/>
  <c r="F167" i="38"/>
  <c r="F164" i="38"/>
  <c r="F156" i="38"/>
  <c r="F155" i="38"/>
  <c r="F154" i="38"/>
  <c r="F136" i="38"/>
  <c r="F134" i="38"/>
  <c r="F133" i="38"/>
  <c r="F131" i="38"/>
  <c r="F130" i="38"/>
  <c r="F128" i="38"/>
  <c r="F127" i="38"/>
  <c r="F125" i="38"/>
  <c r="F123" i="38"/>
  <c r="F122" i="38"/>
  <c r="F120" i="38"/>
  <c r="F118" i="38"/>
  <c r="F117" i="38"/>
  <c r="F110" i="38"/>
  <c r="F109" i="38"/>
  <c r="F108" i="38"/>
  <c r="F107" i="38"/>
  <c r="F106" i="38"/>
  <c r="F105" i="38"/>
  <c r="F103" i="38"/>
  <c r="F101" i="38"/>
  <c r="F100" i="38"/>
  <c r="F98" i="38"/>
  <c r="F96" i="38"/>
  <c r="F94" i="38"/>
  <c r="F92" i="38"/>
  <c r="F90" i="38"/>
  <c r="F88" i="38"/>
  <c r="F87" i="38"/>
  <c r="F85" i="38"/>
  <c r="F83" i="38"/>
  <c r="F81" i="38"/>
  <c r="F79" i="38"/>
  <c r="F77" i="38"/>
  <c r="F75" i="38"/>
  <c r="F73" i="38"/>
  <c r="F72" i="38"/>
  <c r="F71" i="38"/>
  <c r="F70" i="38"/>
  <c r="F68" i="38"/>
  <c r="F66" i="38"/>
  <c r="F64" i="38"/>
  <c r="F62" i="38"/>
  <c r="F52" i="38"/>
  <c r="F51" i="38"/>
  <c r="F49" i="38"/>
  <c r="F47" i="38"/>
  <c r="F45" i="38"/>
  <c r="F43" i="38"/>
  <c r="F41" i="38"/>
  <c r="F40" i="38"/>
  <c r="F39" i="38"/>
  <c r="F38" i="38"/>
  <c r="F37" i="38"/>
  <c r="F35" i="38"/>
  <c r="F34" i="38"/>
  <c r="F32" i="38"/>
  <c r="F30" i="38"/>
  <c r="F28" i="38"/>
  <c r="F26" i="38"/>
  <c r="F24" i="38"/>
  <c r="F22" i="38"/>
  <c r="F21" i="38"/>
  <c r="F18" i="38"/>
  <c r="F14" i="38"/>
  <c r="F12" i="38"/>
  <c r="F10" i="38"/>
  <c r="D297" i="41" l="1"/>
  <c r="D312" i="41" s="1"/>
  <c r="F312" i="41" s="1"/>
  <c r="F132" i="46"/>
  <c r="F76" i="42"/>
  <c r="F257" i="41"/>
  <c r="F131" i="41"/>
  <c r="F174" i="41"/>
  <c r="F69" i="41"/>
  <c r="F211" i="41"/>
  <c r="F238" i="41"/>
  <c r="F276" i="41"/>
  <c r="D81" i="41"/>
  <c r="F339" i="41"/>
  <c r="F400" i="42"/>
  <c r="F415" i="42" s="1"/>
  <c r="F54" i="46"/>
  <c r="F299" i="41"/>
  <c r="F140" i="42"/>
  <c r="F183" i="42"/>
  <c r="F198" i="42" s="1"/>
  <c r="F339" i="42"/>
  <c r="F139" i="42"/>
  <c r="F35" i="40"/>
  <c r="C137" i="40" s="1"/>
  <c r="F45" i="40"/>
  <c r="C138" i="40" s="1"/>
  <c r="F131" i="40"/>
  <c r="C140" i="40" s="1"/>
  <c r="F278" i="42"/>
  <c r="F298" i="42" s="1"/>
  <c r="F18" i="42"/>
  <c r="F195" i="42" s="1"/>
  <c r="F159" i="42"/>
  <c r="F197" i="42" s="1"/>
  <c r="F330" i="42"/>
  <c r="F191" i="42"/>
  <c r="F199" i="42" s="1"/>
  <c r="F243" i="42"/>
  <c r="F297" i="42" s="1"/>
  <c r="F293" i="42"/>
  <c r="F299" i="42" s="1"/>
  <c r="F354" i="42"/>
  <c r="F414" i="42" s="1"/>
  <c r="C418" i="42" s="1"/>
  <c r="C6" i="43" s="1"/>
  <c r="F123" i="46"/>
  <c r="F59" i="40"/>
  <c r="C139" i="40" s="1"/>
  <c r="F22" i="40"/>
  <c r="C136" i="40" s="1"/>
  <c r="F81" i="41"/>
  <c r="D93" i="41"/>
  <c r="F93" i="41" s="1"/>
  <c r="F118" i="41"/>
  <c r="F242" i="41"/>
  <c r="D419" i="41"/>
  <c r="F419" i="41" s="1"/>
  <c r="F75" i="41"/>
  <c r="D301" i="41"/>
  <c r="F301" i="41" s="1"/>
  <c r="F415" i="41"/>
  <c r="F297" i="41"/>
  <c r="F314" i="41" s="1"/>
  <c r="F437" i="41" s="1"/>
  <c r="F442" i="41" s="1"/>
  <c r="D417" i="41"/>
  <c r="F417" i="41" s="1"/>
  <c r="F54" i="38"/>
  <c r="C383" i="38" s="1"/>
  <c r="F396" i="38" s="1"/>
  <c r="F138" i="38"/>
  <c r="F216" i="38"/>
  <c r="F218" i="38" s="1"/>
  <c r="F264" i="38"/>
  <c r="F316" i="38"/>
  <c r="F278" i="38"/>
  <c r="F359" i="38"/>
  <c r="F378" i="38"/>
  <c r="F112" i="38"/>
  <c r="F114" i="38" s="1"/>
  <c r="F170" i="38"/>
  <c r="F172" i="38" s="1"/>
  <c r="F298" i="38"/>
  <c r="F95" i="41" l="1"/>
  <c r="F134" i="46"/>
  <c r="C139" i="46" s="1"/>
  <c r="C141" i="46" s="1"/>
  <c r="C8" i="43" s="1"/>
  <c r="F142" i="42"/>
  <c r="F196" i="42" s="1"/>
  <c r="F423" i="41"/>
  <c r="F201" i="42"/>
  <c r="C412" i="42" s="1"/>
  <c r="F140" i="38"/>
  <c r="C142" i="40"/>
  <c r="C7" i="43" s="1"/>
  <c r="F301" i="42"/>
  <c r="F341" i="42" s="1"/>
  <c r="C413" i="42" s="1"/>
  <c r="F295" i="42"/>
  <c r="C5" i="43"/>
  <c r="C4" i="43"/>
  <c r="C11" i="43" l="1"/>
  <c r="C12" i="43" s="1"/>
  <c r="C13" i="43" s="1"/>
</calcChain>
</file>

<file path=xl/sharedStrings.xml><?xml version="1.0" encoding="utf-8"?>
<sst xmlns="http://schemas.openxmlformats.org/spreadsheetml/2006/main" count="2645" uniqueCount="1535">
  <si>
    <t>m³</t>
  </si>
  <si>
    <t>m²</t>
  </si>
  <si>
    <t>kg</t>
  </si>
  <si>
    <t>GRAD ZADAR</t>
  </si>
  <si>
    <t>kom</t>
  </si>
  <si>
    <t>SVEUKUPNO (bez PDV-a)</t>
  </si>
  <si>
    <t>SVEUKUPNO (s PDV-om)</t>
  </si>
  <si>
    <t>RADOVI SA ŠLJUNKOM</t>
  </si>
  <si>
    <t>MATERIJAL</t>
  </si>
  <si>
    <t xml:space="preserve">Podizanje travnjaka
U već pripremljene terene s potrebnim nagibom za površinsku odvodnju, vrši se sjetva travnog sjemena 50 grama/m2. Sjeme se prekriva kiselim tresetom u sloju 0,5 cm. Ježenje, valjanje, jednokratno zalijevanje površine rošenjem, 8 l po m².
Ukupno rad bez materijala.
</t>
  </si>
  <si>
    <t>RADOVI SA ŠLJUNKOM UKUPNO</t>
  </si>
  <si>
    <t>1.</t>
  </si>
  <si>
    <t>2.</t>
  </si>
  <si>
    <t>3.</t>
  </si>
  <si>
    <t>Aucuba japonica</t>
  </si>
  <si>
    <t xml:space="preserve">Buddleia davidii  </t>
  </si>
  <si>
    <t>Laurus nobilis</t>
  </si>
  <si>
    <t>Lonicera pileata</t>
  </si>
  <si>
    <t>Pistacia lentiscus</t>
  </si>
  <si>
    <t>Pittosporum tobira</t>
  </si>
  <si>
    <t>Poinciana gillieassi</t>
  </si>
  <si>
    <t>Spartium junceum</t>
  </si>
  <si>
    <t>4.</t>
  </si>
  <si>
    <t>5.</t>
  </si>
  <si>
    <t>6.</t>
  </si>
  <si>
    <t>7.</t>
  </si>
  <si>
    <t>Viburnum tinus</t>
  </si>
  <si>
    <t>Agapanthus africanus C3, 5 kom/m²</t>
  </si>
  <si>
    <t>MATERIJAL UKUPNO</t>
  </si>
  <si>
    <t>RADOVI SA BILJNIM MATERIJALOM UKUPNO</t>
  </si>
  <si>
    <t>NPK 15:15:15= 354 kg</t>
  </si>
  <si>
    <t>Organsko gnojivo u granulama= 354 kg</t>
  </si>
  <si>
    <t>Armeria maritima C1, 9 kom/m²</t>
  </si>
  <si>
    <t>Agapanthus africanus 'Albus' C3, 5 kom/m²</t>
  </si>
  <si>
    <t>Asparagus sprengeri C3, 5 kom/m²</t>
  </si>
  <si>
    <t>Aspidistra elatior C3, 5 kom/m²</t>
  </si>
  <si>
    <t>Canna indica 'Yellow Humbert' C3, 5 kom/m²</t>
  </si>
  <si>
    <t>Centranthus ruber C3, 5 kom/m²</t>
  </si>
  <si>
    <t>Cerastium tomentosum C3, 5 kom/m²</t>
  </si>
  <si>
    <t xml:space="preserve">Ceratostigma plumbaginoides, C Ø10, 9kom7m² </t>
  </si>
  <si>
    <t>Cineraria maritima C3, 5 kom/m2</t>
  </si>
  <si>
    <t>Euphorbia lathyris C3, 5 kom/m²</t>
  </si>
  <si>
    <t>Festuca glauca C1, 9 kom/m²</t>
  </si>
  <si>
    <t>Hedera helix 'Marginata elegantissima' CØ10, 9 kom/m²</t>
  </si>
  <si>
    <t>Helycrisum italicum C3, 5 kom/m²</t>
  </si>
  <si>
    <t>Convolvulus cneorum C3, 5 kom/m²</t>
  </si>
  <si>
    <t>Hemerocallis 'Stella d'oro' C3, 5 kom/m²</t>
  </si>
  <si>
    <t>Iris germanica C3, 5 kom/m²</t>
  </si>
  <si>
    <t>Lavandula officinalis C3, 5 kom/m²</t>
  </si>
  <si>
    <t>Liriope spicata C1, 9 kom/m²</t>
  </si>
  <si>
    <t>Myrtus communis 'Tarantina' C3, 5 kom/m²</t>
  </si>
  <si>
    <t>Nepetta mussinii C3, 5 kom/m²</t>
  </si>
  <si>
    <t>Ophiopogon japonicus C1, 9 kom/m²</t>
  </si>
  <si>
    <t>Pachysandra terminalis C1, 9 kom/m²</t>
  </si>
  <si>
    <t>Phlomis fruticosa C3, 5 kom/m²</t>
  </si>
  <si>
    <t>Pittosporum tobira 'Nana' C3, 5 kom/m²</t>
  </si>
  <si>
    <t>Plumbago capensisC5, 2,5 kom/m</t>
  </si>
  <si>
    <t>Rosmarinus officinalis C3, 5 kom/m²</t>
  </si>
  <si>
    <t>Rosmarinus officinalis 'Prostratus' C3, 5kom/m²</t>
  </si>
  <si>
    <t>Ruscus hypoglossum C1, 6 kom/m²</t>
  </si>
  <si>
    <t>Sedum spectabile C3, 5 kom/m²</t>
  </si>
  <si>
    <t>Spirea japonica C3, 5kom/m²</t>
  </si>
  <si>
    <t>Stachys byzantina C3, 6 kom/m²</t>
  </si>
  <si>
    <t>Vinca minor CØ10, 9 kom/m²</t>
  </si>
  <si>
    <t>Westringia fruticosa C3, 5 kom/m²</t>
  </si>
  <si>
    <t>Lantana camara 'Nana', 5 kom/m²</t>
  </si>
  <si>
    <t>Polygala myrtifolia C5, 2,5 kom/m</t>
  </si>
  <si>
    <t>Liriope muscari 'Monroe white' C1, 9 kom/m²</t>
  </si>
  <si>
    <t>Pennisetum alopecuroides, 5 kom/m²</t>
  </si>
  <si>
    <t>Perovskia atriplicifolia, 5 kom/m²</t>
  </si>
  <si>
    <t>Phormium tenax C3, 3 kom/m²</t>
  </si>
  <si>
    <t>Salvia officinalis C3, 6 kom/m²</t>
  </si>
  <si>
    <t>Santolina chamaecyparissus C1, 6 kom/m²</t>
  </si>
  <si>
    <t>Santolina rosmarinifolia C1, 6 kom/m²</t>
  </si>
  <si>
    <t>Teucrium fruticans C3, 5 kom/m²</t>
  </si>
  <si>
    <t>Tanacetum densum ssp. Amani, C3 5 kom/m²</t>
  </si>
  <si>
    <t>BRAVARSKI RADOVI</t>
  </si>
  <si>
    <t>BRAVARSKI RADOVI UKUPNO</t>
  </si>
  <si>
    <t xml:space="preserve">
m¹</t>
  </si>
  <si>
    <t xml:space="preserve">
m²</t>
  </si>
  <si>
    <t>TROŠKOVNIK</t>
  </si>
  <si>
    <t>Narodni trg 1, 23000 Zadar</t>
  </si>
  <si>
    <t>UPUTE ZA POPUNJAVANJE TROŠKOVNIKA</t>
  </si>
  <si>
    <t>1/6 TROŠKOVNIK: GRAĐEVINSKO - OBRTNIČKI RADOVI</t>
  </si>
  <si>
    <t>RED.BR.</t>
  </si>
  <si>
    <t>OPIS RADOVA</t>
  </si>
  <si>
    <t>JEDINICA MJERE</t>
  </si>
  <si>
    <t>KOLIČINA</t>
  </si>
  <si>
    <t>JEDNIČNA CIJENA
[KN]</t>
  </si>
  <si>
    <t>UKUPNA CIJENA [KN]</t>
  </si>
  <si>
    <t xml:space="preserve">1. </t>
  </si>
  <si>
    <t>REDNI BROJ STAVKE</t>
  </si>
  <si>
    <t>Ćelija je zaključana, nije moguće mijenjati.</t>
  </si>
  <si>
    <t xml:space="preserve">2. </t>
  </si>
  <si>
    <t>JEDINIČNA CIJENA</t>
  </si>
  <si>
    <t xml:space="preserve">Ćelija je otključana. Upisati jediničnu cijenu. </t>
  </si>
  <si>
    <t>UKUPNA CIJENA</t>
  </si>
  <si>
    <t>Napomena:</t>
  </si>
  <si>
    <t>1.1.</t>
  </si>
  <si>
    <t>PRIPREMNO - ZAVRŠNI RADOVI</t>
  </si>
  <si>
    <t>UKUPNO PRIPREMNO - ZAVRŠNI RADOVI</t>
  </si>
  <si>
    <t>1.1.2.</t>
  </si>
  <si>
    <t>1.1.4.</t>
  </si>
  <si>
    <t>1.1.5.</t>
  </si>
  <si>
    <t>1.1.6.</t>
  </si>
  <si>
    <t>Obračun po m³ iskopa</t>
  </si>
  <si>
    <t>Obračun po m³ iskopa.</t>
  </si>
  <si>
    <t>Obračun po m3 ugrađene zemlje.</t>
  </si>
  <si>
    <t>Po analizi, ugradnja nove plodne zemlje sa grubim planiranjem. U povišenim gredicama nasipanje fino razrahljene plodne zemlje, ravnanje. Nasipanje do 2 cm ispod najviše točke rubnjaka (računajući slijeganje). Ugradnja se vrši u dva navrata  od čega je drugi nakon slijeganja zemlje. Zbog slijeganja potrebno je uračunati 20% veću količinu zemlje (unaša se po slijeganju).
Na površinama koje se pošljunčuju zemlja se nanosi 15 cm ispod nivelete pošljunčane površine.
Zemlja u sloju od 30 cm za travnjake=  855,12 m³
Zemlja u sloju od 40 do 60 cm za  gredice i povišene gredice =   291,6 m³
Pošljunčani dio - zemlja =  53,67 m³
Ukupno rad i materijal</t>
  </si>
  <si>
    <t>Obračun po m2 obrađene površine.</t>
  </si>
  <si>
    <t>1.2.</t>
  </si>
  <si>
    <t>HORTIKULTURA</t>
  </si>
  <si>
    <t>3.1.</t>
  </si>
  <si>
    <t>1.2.1.</t>
  </si>
  <si>
    <t>RADOVI SA BILJNIM MATERIJALOM</t>
  </si>
  <si>
    <t>Obračun po komadu</t>
  </si>
  <si>
    <t>Sadnja grmlja višeg uzrasta. 
Iskop jama 40 x 40 x 40 cm u naveženoj rahloj zemlji, gnojenje s 5 lit/kom organomineralne mješavine. Obrezivanje po potrebi. Sadnja i jednokratno zalijevanje 30 l po sadnici.
Ukupno rad bez materijala.</t>
  </si>
  <si>
    <t xml:space="preserve">Sadnja grmlja nižeg rasta, trajnica i pokrivača tla na  za to predviđene površine (gredice u razini tla i povišene gredice).
Iskop jama 25 x 25 x 25 cm i rahljenjem dna jama, gnojenje s 3 lit organomineralne mješavine za ukrasne trave, trajnice i penjačice, sadnja sadnica iz kontejnera, zatrpavanje, poravnavanje gredice. Obrezivanje po potrebi. 
Jednokratno zalijevanje 30 l po m².
</t>
  </si>
  <si>
    <t>Obračun po m2</t>
  </si>
  <si>
    <t>1.2.2.</t>
  </si>
  <si>
    <t>Obračun u m³</t>
  </si>
  <si>
    <t>1.2.3.</t>
  </si>
  <si>
    <t>1.3.1.</t>
  </si>
  <si>
    <t>1.3.2.</t>
  </si>
  <si>
    <t>1.3.3.</t>
  </si>
  <si>
    <t xml:space="preserve">Zemlja
Zemlja mora biti prirodno humizirana, bez stranih primjesa i krutih tvari, dobivena površinskim otkopom oranica, nezakorovljena. Preporuča se smeđa zemlja dobrih vodozračnih odnosa.
</t>
  </si>
  <si>
    <t xml:space="preserve">Obračun po m³  </t>
  </si>
  <si>
    <t>1.2.4.</t>
  </si>
  <si>
    <t>Obračun po m¹ montiranih rubnjaka.</t>
  </si>
  <si>
    <t>m¹</t>
  </si>
  <si>
    <t>2.1.</t>
  </si>
  <si>
    <t>4.1.</t>
  </si>
  <si>
    <t>4.1.1.</t>
  </si>
  <si>
    <t>GRAĐEVINSKO - OBRTNIČKI RADOVI</t>
  </si>
  <si>
    <t>PDV (25%)</t>
  </si>
  <si>
    <t>UKUPNO GRAĐEVINSKO OBRTNIČKI RADOVI:</t>
  </si>
  <si>
    <t>kpl</t>
  </si>
  <si>
    <t>m'</t>
  </si>
  <si>
    <t>m2</t>
  </si>
  <si>
    <t>m3</t>
  </si>
  <si>
    <t>Izvedba obloge vertika vodovoda i odvodnje betonskim blokom debljine 12cm. Obloga se izvodi s vanjske strane betonskog dijela bedema, te se zbog stabilnosti sidri horizontalnim serklažem u zid bedema (sidrima od nekorodirajućeg materijala) svakih 2,0m. Razvijena širina obloge je 230cm. Svijetla tlocrtna dimenzija prostora za ugradnju vertikala vodovoda DN80 i odvodnja DN250 je 70x40cm. Stavka uključuje sav potreban rad i materijal, dobavu i ugradnju. Završna obrada plohe žbukanjem, tj. uskladiti sa uvjetima Konzervatora.</t>
  </si>
  <si>
    <t>Obračun po m2 stvarno izvršenog rada.</t>
  </si>
  <si>
    <t>Strojno rezanje asfalta ili betona bez obzira na debljinu sloja kolnika i nogostupa, kružnom pilom i razbijanje postojećeg zastora, utovar u transportno sredstvo i prijevoz na deponiju koju osigurava izvođač radova. Obračun po m`stvarno izvršenog rada.</t>
  </si>
  <si>
    <t>m</t>
  </si>
  <si>
    <t>Obračun po komadu poklopaca</t>
  </si>
  <si>
    <t>Obračun po komadu kapa</t>
  </si>
  <si>
    <t>Obračun za kompletno uređenu trasu.</t>
  </si>
  <si>
    <t>GRP cjevovod DN250mm, SN10000N/m3</t>
  </si>
  <si>
    <t xml:space="preserve">kom </t>
  </si>
  <si>
    <t xml:space="preserve">   Rd f 200x160 mm                                             </t>
  </si>
  <si>
    <t>Nosači i obujmice za učvršćenje vertikalnih cijevi od poliestera (GPR) nazivne krutosti SN10000N/m2  o zidnu konstrukciju, komplet sa gumenim uloškom, potrebnim vijcima i sidrima od nekorodirajućeg materijala.Učvršćenje cijevovoda svakih 2,00 m razmaka. Obračun po kom ugrađenog nosača.</t>
  </si>
  <si>
    <t>DN250</t>
  </si>
  <si>
    <t>Izvedba priključaka montažnih objekata na javni sustav odvodnje PVC fazonskim komadima, komplet sa original spojnicama, gumenim brtvama i prijelaznim komadima na GRP cijevi, te  obujmicama za učvršivanje cijevi. Priključenje montažnih objekata izvodi se u AB šahu (predmet  zasebne stavke). U ovu stavku je uključen sav potrebni materijal i rad u svezi s izradom spoja.</t>
  </si>
  <si>
    <t xml:space="preserve">   Rd f 160x110 mm                                             </t>
  </si>
  <si>
    <t xml:space="preserve">   Rd f 110x75 mm                                             </t>
  </si>
  <si>
    <t xml:space="preserve">   Rd f 110x50 mm                                             </t>
  </si>
  <si>
    <t xml:space="preserve"> f 110 mm                                                </t>
  </si>
  <si>
    <t xml:space="preserve"> f 75 mm                                                </t>
  </si>
  <si>
    <t xml:space="preserve"> f 50 mm                                                </t>
  </si>
  <si>
    <t>Beton</t>
  </si>
  <si>
    <t>Oplata</t>
  </si>
  <si>
    <t>punostjenih PVC cijevi DN200, SN8</t>
  </si>
  <si>
    <t xml:space="preserve">GRP cjevovod DN300mm, SN10000N/m2 </t>
  </si>
  <si>
    <t>DN  250</t>
  </si>
  <si>
    <t>REKAPITULACIJA TROŠKOVNIKA OBORINSKE ODVODNJE</t>
  </si>
  <si>
    <t>TROŠKOVNIK VODOVODA</t>
  </si>
  <si>
    <t>Nabava, doprema, raznošenje, ubacivanje, grubo i fino planiranje te nabijanje posteljice od sitnozrnatog materijala maksimalne večine zrna 8 mm. Posteljica je debljine 10 cm.  Cijevi moraju ravnomjerno nalijegati na posteljicu čitavom dužinom, a na mjestu spojeva treba ostaviti udubljenje za izradu spojeva.</t>
  </si>
  <si>
    <t>Zatrpavanje rova cjevovoda oko i iznad cijevi sitnozrnatim materijalom maksimalne veličine zrna 8 mm. Zatrpavanje biranim materijalom iz iskopa nije dozvoljeno. Zatrpavanje vršiti do visine 30 cm iznad tjemena cijevi na način da spojevi cijevi ostanu slobodni sve dok se ne okonča tlačna proba, a zatim i njih zatrpati na isti način. Pri tome će na sredini cijevi visina nasutog materijala iznad tjemena cijevi biti viša od 30 cm, tako da se nakon uspješno provedene tlačne probe razastiranjem tog materijala može postići jednolika debljina nadsloja od 30 cm iznad tjemena cijevi duž cijelog cjevovoda i po čitavoj širini rova. U stavku uključena nabava, doprema, razvažanje duž trase, ubacivanje, razastiranje te nabijanje.</t>
  </si>
  <si>
    <t>Nabava, doprema, raznošenje duž trase i postava vodovodnih cijevi - čelične pocinčane sa dodatnom vanjskom zaštitom bitumenskim premazom, kompletne sa fitinzima. U cijenu uključen sav spojni materijal za spoj na navoj. Kutovi 90° zakretanja će se savladati sa dva luka 45° i među njima spojni fiting.</t>
  </si>
  <si>
    <t>F</t>
  </si>
  <si>
    <t>EU</t>
  </si>
  <si>
    <t>FFG</t>
  </si>
  <si>
    <t>FFR</t>
  </si>
  <si>
    <t>MMA</t>
  </si>
  <si>
    <t xml:space="preserve">N </t>
  </si>
  <si>
    <t>Q</t>
  </si>
  <si>
    <t xml:space="preserve">FFK </t>
  </si>
  <si>
    <t>T</t>
  </si>
  <si>
    <t>X</t>
  </si>
  <si>
    <t>Nabava, doprema i montaža lukova na naglavak. U stavku je uračunat sav spojni materijal (brtve, vijci, matice) za radni pritisak od 10 bara prema specifikaciji. Fazonski komadi su iz nodularnog lijeva GGG 40. Obračun po komadu.</t>
  </si>
  <si>
    <t>MMQ-DN 80</t>
  </si>
  <si>
    <t>Izolacija  cijevi sa spužvastom  izolacijom debljine 1,0 cm. Stavkom je obuhvaćen savpotreban rad i materijal za izvedbu izolacije cjevovoda koji se izvodi kao vertikala uz zid bedema.</t>
  </si>
  <si>
    <t>Izvedba spoja novog cjevovoda sa postojećim vodoopskrbnim cjevovodima. Stavka uključuje nabavu, dopremu potrebnog materijala i montažu. Radove po ovoj stavci izvest prema uvjetima poduzeće koje upravlja postojećom vodovodnom mrežom (Vodovod d.o.o. Zadar) te je izvođač radova  dužan od Vodovoda d.o.o. Zadar zatražiti uvjete za izvršenje radova predmetne stavke.  U cijenu je uračunat sav potreban rad i materijal. Obračunava se po komadu kompletno izvedenog spoja.</t>
  </si>
  <si>
    <t>Obnova postojećih vodovodnih priključaka i spajanje na cjevovod, bez premještanja vodomjernog okna. Stavka uključuje nabavu, dopremu potrebnog materijala (ogrlica sa ventilom, ugradbena garnitura, ulična kapa, pocinčana cijev i spojni fitinzi) i montažu. Obnovu  priključka treba izvesti u cjelini, od vodovodne cijevi do vodomjera. Nije prihvatljivo spajanje novog dijela priključka na stari priključni vod. Radove po ovoj stavci izvest prema uvjetima poduzeće koje upravlja postojećom vodovodnom mrežom (Vodovod d.o.o. Zadar) te je izvođač radova  dužan od Vodovoda d.o.o. Zadar zatražiti uvjete za izvršenje radova predmetne stavke. U cijenu je uračunat sav potreban rad i materijal. Obračunava se po komadu kompletno izvedenog priključka.</t>
  </si>
  <si>
    <t xml:space="preserve">Nabava, dobava i ugradnja tipskih vodomjernih okana sa dva vodomjera profila DN15 za priključenje montažnih objekata, uključivo njihovo spajanje na vodoopskrbnu mrežu. Vodovodni priključak se sastoji od oglice, uličnog ventila, teleskopske ugradbene garniture, ulične kape, pocinčane cijevi, prefabriciranog tipskog vodomjernog okna sa dva vodomjera DN15 i pripadajućim armaturama i fitinzima. Pocinčana cijev se omata dekorodal trakom i tako omotana cijev premazuje se resitolom. Radove izvodi poduzeće koje upravlja postojećom vodovodnom mrežom. U cijenu je uračunat sav potreban rad i materijal za izvedbu tipskih vodomjernih okana s poklopcem 60x60cm (ili f600mm) nosivosti 25t . Obračunava se po stvarnim troškovima izvršioca.   </t>
  </si>
  <si>
    <t>2.2.</t>
  </si>
  <si>
    <t>ZAJEDNIČKE STAVKE ZA VODOVOD I ODVODNJU</t>
  </si>
  <si>
    <t>2.2.2.</t>
  </si>
  <si>
    <t>2.2.1.</t>
  </si>
  <si>
    <t xml:space="preserve"> ZEMLJANI RADOVI - FEKALNA ODVODNJA</t>
  </si>
  <si>
    <t>2.2.3.</t>
  </si>
  <si>
    <t xml:space="preserve"> BETONSKI I ARMIRANO-BETONSKI RADOVI</t>
  </si>
  <si>
    <t>2.2.4.</t>
  </si>
  <si>
    <t>ZIDARSKI RADOVI</t>
  </si>
  <si>
    <t>2.2.5.</t>
  </si>
  <si>
    <t>MONTAŽERSKI RADOVI</t>
  </si>
  <si>
    <t xml:space="preserve">PRIPREMNI I ZAVRŠNI RADOVI </t>
  </si>
  <si>
    <t xml:space="preserve">BETONSKI I ARMIRANO BETONSKI RADOVI </t>
  </si>
  <si>
    <t xml:space="preserve">ZIDARSKI RADOVI </t>
  </si>
  <si>
    <t xml:space="preserve">MONTAŽERSKI RADOVI </t>
  </si>
  <si>
    <t>3.1.2.1</t>
  </si>
  <si>
    <t>ZEMLJANI RADOVI - OBORINSKA ODVODNJA</t>
  </si>
  <si>
    <t>3.1.3.</t>
  </si>
  <si>
    <t>3.1.4.</t>
  </si>
  <si>
    <t>3.1.5.</t>
  </si>
  <si>
    <t xml:space="preserve"> MONTAŽERSKI RADOVI</t>
  </si>
  <si>
    <t>4.2.</t>
  </si>
  <si>
    <t>ZEMLJANI RADOVI</t>
  </si>
  <si>
    <t>4.3.</t>
  </si>
  <si>
    <t>BETONSKI I ARMIRANO-BETONSKI RADOVI</t>
  </si>
  <si>
    <t>4.4.</t>
  </si>
  <si>
    <t>4.5.</t>
  </si>
  <si>
    <t xml:space="preserve">ZEMLJANI RADOVI </t>
  </si>
  <si>
    <t xml:space="preserve">• Ø cca 30 cm </t>
  </si>
  <si>
    <t xml:space="preserve">• Ø cca 50 cm </t>
  </si>
  <si>
    <t>ZEMLJANI RADOVI, RUŠENJA I DEMONTAŽE</t>
  </si>
  <si>
    <t>ZEMLJANI RADOVI, RUŠENJA I DEMONTAŽE UKUPNO</t>
  </si>
  <si>
    <t>1.3.</t>
  </si>
  <si>
    <t>BETONSKI I AB RADOVI</t>
  </si>
  <si>
    <t>BETONSKI I AB RADOVI UKUPNO</t>
  </si>
  <si>
    <t>KOLNE POVRŠINE</t>
  </si>
  <si>
    <t>1.4.</t>
  </si>
  <si>
    <t>c) Kao podloga za dekorativni beton mora biti izveden tamponski sloj modula stišljivosti Ms&gt;80 Mpa. Izrada tamponskg sloja nije obuhvaćena ovom stavkom.</t>
  </si>
  <si>
    <t>a) pripremne radove, provjera visina, nagiba i pravaca prema projektu.</t>
  </si>
  <si>
    <t>KOLNE POVRŠINE UKUPNO</t>
  </si>
  <si>
    <t>1.5.</t>
  </si>
  <si>
    <t>RADOVI SANACIJE PARAPETA UKUPNO</t>
  </si>
  <si>
    <t>RADOVI SANACIJE PARAPETA</t>
  </si>
  <si>
    <t>1.6.</t>
  </si>
  <si>
    <t>• dimenzije 30,0 x 16,0 x 200,0...kom 41  (stube kod Novih vrata)</t>
  </si>
  <si>
    <t>• dimenzije 29 x 16,0 x 90,0...kom 11  
(stube kod Muzeja stakla)</t>
  </si>
  <si>
    <t>kameno popločanje</t>
  </si>
  <si>
    <t xml:space="preserve"> SANACIJA STUBIŠTA UKUPNO</t>
  </si>
  <si>
    <t>SANACIJA STUBIŠTA</t>
  </si>
  <si>
    <t>1.7.</t>
  </si>
  <si>
    <t>KAMENOPOLAGAČKI RADOVI</t>
  </si>
  <si>
    <t>KAMENOPOLAGAČKI RADOVI UKUPNO</t>
  </si>
  <si>
    <t>1.8.</t>
  </si>
  <si>
    <t>KAMENOREZAČKI RADOVI</t>
  </si>
  <si>
    <t>KAMENOREZAČKI RADOVI UKUPNO</t>
  </si>
  <si>
    <t>1.9.</t>
  </si>
  <si>
    <t>STOLARSKI RADOVI</t>
  </si>
  <si>
    <t>Geometriju elemenata sa svim dimenzijama vidljiva je na shemi i detaljnim nacrtima.
Materijal za izradu ležaja je iroko masiv. Izvođač može, ukoliko dokaže da je to kvaltetnije rješenje, ponuditi izradu elemenata ležaja od lameliranih elemenata (ljepljenjem  manjih dašćica).
Spoj ravnog i nagnutog dijela ležaja izveden je u radijusu r= 50 cm. Kut nagnutog dijela ležaja u odnosu na horizontalu je 180. Krajevi ležaja na početku i vrhu naslona zakrivljeni su u radijsu od 5 cm. Elementi se postavljaju na svijetlom razmaku 2 cm jedan od drugoga. Elemeni na ravnom i nagnutom dijelu imaju utor u koji se postavljaju vezne daske.</t>
  </si>
  <si>
    <t>STOLARSKI RADOVI UKUPNO</t>
  </si>
  <si>
    <t>1.10.</t>
  </si>
  <si>
    <t>LIČILAČKI RADOVI</t>
  </si>
  <si>
    <t>LIČILAČKI RADOVI UKUPNO</t>
  </si>
  <si>
    <t>1.11.</t>
  </si>
  <si>
    <t>BRAVRSKI RADOVI UKUPNO</t>
  </si>
  <si>
    <t>1.12.</t>
  </si>
  <si>
    <t>URBANA OPREMA</t>
  </si>
  <si>
    <t>C profil</t>
  </si>
  <si>
    <t>URBANA OPREMA UKUPNO</t>
  </si>
  <si>
    <t>RADOVI NA SANACIJI PARAPETNIH ZIDOVA BEDEMA</t>
  </si>
  <si>
    <t>RADOVI NA SANACIJI STUBIŠTA</t>
  </si>
  <si>
    <t xml:space="preserve">INSTALACIJA JAVNE RASVJETE </t>
  </si>
  <si>
    <t>DEMONTAŽNI RADOVI</t>
  </si>
  <si>
    <t>UKUPNO DEMONTAŽNI RADOVI</t>
  </si>
  <si>
    <t>ORMARI JAVNE RASVJETE</t>
  </si>
  <si>
    <t>SEKCIJA DOVODA I MJERENJA</t>
  </si>
  <si>
    <t>SEKCIJA RAZVODA</t>
  </si>
  <si>
    <t>Mjesto i priprema za ugradnju jednopolnog limitatora (ožičenje, oznake itd), limitator isporučuje distributer.</t>
  </si>
  <si>
    <t xml:space="preserve">Jednopolni instalacijski prekidač Un=230 V, 50 Hz, nazivna struja 6 A, "B" karakteristike okidanja. </t>
  </si>
  <si>
    <t xml:space="preserve">Jednopolni instalacijski prekidač Un=230 V, 50 Hz, nazivna struja 10 A, "B" karakteristike okidanja. </t>
  </si>
  <si>
    <t xml:space="preserve">Jednopolni instalacijski prekidač Un=230 V, 50 Hz, nazivna struja 16 A, "B" karakteristike okidanja. </t>
  </si>
  <si>
    <t>Vremenska sklopka upravlja rasvjetom  programiranog vremena, slijedećih karakteristika:
- nazivna struja 10 A
- nazivni napon 230 V
- frekvencija 50 Hz</t>
  </si>
  <si>
    <t>Jednopolna grebenasta sklopka 1-0, Un=230 V, In=12 A, ugrađuje se unutar ormara.</t>
  </si>
  <si>
    <t>Jednopolna grebenasta sklopka 1-0-2, Un=230 V, In=12 A, ugrađuje se unutar ormara.</t>
  </si>
  <si>
    <t>Sklopnik, broj polova 4 NO, 250 V, 20 A, napon upravljanja 230 VAC, vijčani priključak.</t>
  </si>
  <si>
    <t>UKUPNO ORMAR OJR3-1</t>
  </si>
  <si>
    <t>UKUPNO ORMAR OJR5-1</t>
  </si>
  <si>
    <t>UKUPNO ORMARI JAVNE RASVJETE</t>
  </si>
  <si>
    <t>RASVJETA I STUPOVI</t>
  </si>
  <si>
    <t>UKUPNO RASVJETA I STUPOVI</t>
  </si>
  <si>
    <t>KABELI, CIJEVI I OSTALA OPREMA</t>
  </si>
  <si>
    <t>Dobava, doprema i polaganje cijevi unutar prometnice za provlačenje kabela javne rasvjete.</t>
  </si>
  <si>
    <t>PEHD cijev promjera 50 mm/10bara</t>
  </si>
  <si>
    <t>UKUPNO KABELI, CIJEVI I OSTALA OPREMA</t>
  </si>
  <si>
    <t>UZEMLJENJE JAVNE RASVJETE</t>
  </si>
  <si>
    <t>UKUPNO UZEMLJENJE JAVNE RASVJETE</t>
  </si>
  <si>
    <t>UKUPNO INSTALACIJE JAVNE RASVJETE</t>
  </si>
  <si>
    <t>INSTALACIJE ELEKTROOPSKRBE</t>
  </si>
  <si>
    <t>NISKONAPONSKI ORMARI</t>
  </si>
  <si>
    <t>GLAVNI RAZVODNI ORMAR ISTOČNOG DIJELA GRO3-1</t>
  </si>
  <si>
    <t>Mjesto i priprema za ugradnju tropolnog limitatora (ožičenje, oznake itd), limitator isporučuje distributer.</t>
  </si>
  <si>
    <t xml:space="preserve">Jednopolna rastavna sklopka, In=40A, Un =230 V. </t>
  </si>
  <si>
    <t xml:space="preserve">Jednopolna rastavna sklopka, In=63A, Un =230 V. </t>
  </si>
  <si>
    <t xml:space="preserve">Tropolni instalacijski prekidač Un=400 V, 50 Hz, nazivna struja 32 A, "C" karakteristike okidanja. </t>
  </si>
  <si>
    <t xml:space="preserve">Jednopolni instalacijski prekidač Un=230 V, 50 Hz, nazivna struja 50 A, "B" karakteristike okidanja. </t>
  </si>
  <si>
    <t xml:space="preserve">Tropolni instalacijski prekidač Un=400 V, 50 Hz, nazivna struja 50 A, "B" karakteristike okidanja. </t>
  </si>
  <si>
    <t>Nadgradna servisna svjetiljka za montažu unutar ormara, stupanj zaštite IP 54, LED izvor svjetlosti, snage 10 W, opremljena pripadnom rasvjetnom sklopkom. Svjetiljka se isporučuje u kompletu sa  svom potrebnom dodatnom i montažnom opremom.</t>
  </si>
  <si>
    <t>UKUPNO GLAVNI RAZVODNI ORMAR GRO3-1</t>
  </si>
  <si>
    <t>GLAVNI RAZVODNI ORMAR ZAPADNOG DIJELA GRO5-1</t>
  </si>
  <si>
    <t>UKUPNO GLAVNI RAZVODNI ORMAR GRO5-1</t>
  </si>
  <si>
    <t>RAZDJELNICI R5-1,2,3 I R3-1,2,3</t>
  </si>
  <si>
    <t xml:space="preserve">UKUPNO RAZDJELNICI </t>
  </si>
  <si>
    <t>UKUPNO NISKONAPONSKI ORMARI</t>
  </si>
  <si>
    <t>U kompletu sa svim ostalim spojnim i montažnim priborom</t>
  </si>
  <si>
    <t xml:space="preserve">UZEMLJENJE </t>
  </si>
  <si>
    <t xml:space="preserve">UKUPNO UZEMLJENJE </t>
  </si>
  <si>
    <t>UKUPNO INSTALACIJE ELEKTROOPSKRBE</t>
  </si>
  <si>
    <t>TELEFONSKA INSTALACIJA</t>
  </si>
  <si>
    <t>UKUPNO TELEFONSKE INSTALACIJE</t>
  </si>
  <si>
    <t>GRAĐEVINSKI RADOVI</t>
  </si>
  <si>
    <t>Strojni iskop rova s utovarom u prijevozno sredstvo za polaganje kabela.</t>
  </si>
  <si>
    <t>Strojni iskop rupe s utovarom u prijevozno sredstvo za izradu temelja samostojećeg ormara</t>
  </si>
  <si>
    <t>Strojni iskop rupe s utovarom u prijevozno sredstvo za izradu temelja rasvjetnih stupova</t>
  </si>
  <si>
    <t>Strojni iskop rupe s utovarom u prijevozno sredstvo za postavljanje podnog izvlačivog elektro ormara</t>
  </si>
  <si>
    <t>Nabava, dobava i postavljanje posteljice - pijeska "nule" za polaganje kabela u sloju debljine 10 cm, te nakon postavljanja kabela zasipanje istim pijeskom u sloju debljine 20 cm s poravnavanjem i nabijanjem, tako da je ukupni sloj pijeska u rovu visine 30 cm. Širina rova je 40 cm/50 cm.</t>
  </si>
  <si>
    <t>Izrada betonskog temelja samostojećih glavnih razvodnih elektro ormara GRO. U jediničnoj cijeni je obuhvaćena potrebna oplata, materijal i rad, kao i zaštita betona, kontrola kvalitete, skidanje oplate i odvoz otpadaka. Beton klase C25/30. Prilikom nalijevanja temelja postaviti osam juvidur cijevi promjera 75(50) mm. Dimenzije temelja su 1,2x0,4x0,8m. Temelj prilagoditi uvjetima na mjestu montaže.</t>
  </si>
  <si>
    <t xml:space="preserve">Izrada šliceva (&lt;5x5cm) u postojećim betonskim i kamenim zidovima za polaganje kabela  do novopredviđenih priključnih mjesta. </t>
  </si>
  <si>
    <t>Zatvaranje šliceva (&lt;5x5cm) u postojećim betonskim i kamenim zidovima za polaganje kabela  do novopredviđenih priključnih mjesta, adekvatnim materijalom ovisno o mjestu šlicanja.</t>
  </si>
  <si>
    <t>UKUPNO GRAĐEVINSKI RADOVI</t>
  </si>
  <si>
    <t>DOKUMENTACIJA I ISPITIVANJA</t>
  </si>
  <si>
    <t xml:space="preserve">
Obračun po m2 montiranog elementa</t>
  </si>
  <si>
    <t>VODOVOD I KANALIZACIJA</t>
  </si>
  <si>
    <t>ELEKTROTEHNIČKI RADOVI</t>
  </si>
  <si>
    <t>1.1.7.</t>
  </si>
  <si>
    <t>1.1.8.</t>
  </si>
  <si>
    <t>1.2.6.</t>
  </si>
  <si>
    <t>1.2.7.</t>
  </si>
  <si>
    <t>1.2.8.</t>
  </si>
  <si>
    <t>1.2.9.</t>
  </si>
  <si>
    <t>1.2.10.</t>
  </si>
  <si>
    <t>1.2.11.</t>
  </si>
  <si>
    <t>1.2.12.</t>
  </si>
  <si>
    <t>1.2.13.</t>
  </si>
  <si>
    <t>1.2.14.</t>
  </si>
  <si>
    <t>1.2.15.</t>
  </si>
  <si>
    <t>1.2.16.</t>
  </si>
  <si>
    <t>1.2.17.</t>
  </si>
  <si>
    <t>1.2.18.</t>
  </si>
  <si>
    <t>4.1.2.</t>
  </si>
  <si>
    <t>4.1.3.</t>
  </si>
  <si>
    <t>4.1.4.</t>
  </si>
  <si>
    <t>4.1.5.</t>
  </si>
  <si>
    <t>4.2.1.</t>
  </si>
  <si>
    <t>4.2.2.</t>
  </si>
  <si>
    <t>4.2.3.</t>
  </si>
  <si>
    <t>4.2.4.</t>
  </si>
  <si>
    <t>4.3.1.</t>
  </si>
  <si>
    <t>4.3.2.</t>
  </si>
  <si>
    <t>4.4.1.</t>
  </si>
  <si>
    <t>4.4.2.</t>
  </si>
  <si>
    <t>4.4.3.</t>
  </si>
  <si>
    <t>4.4.4.</t>
  </si>
  <si>
    <t>4.4.5.</t>
  </si>
  <si>
    <t>4.5.1.</t>
  </si>
  <si>
    <t>4.5.2.</t>
  </si>
  <si>
    <t>4.5.3.</t>
  </si>
  <si>
    <t>4.5.4.</t>
  </si>
  <si>
    <t>4.5.5.</t>
  </si>
  <si>
    <t>4.5.6.</t>
  </si>
  <si>
    <t>1.4.1.</t>
  </si>
  <si>
    <t>1.4.2.</t>
  </si>
  <si>
    <t>1.5.1.</t>
  </si>
  <si>
    <t>1.5.2.</t>
  </si>
  <si>
    <t>1.5.3.</t>
  </si>
  <si>
    <t>1.5.4.</t>
  </si>
  <si>
    <t>1.5.5.</t>
  </si>
  <si>
    <t>1.5.6.</t>
  </si>
  <si>
    <t>1.5.7.</t>
  </si>
  <si>
    <t>1.5.8.</t>
  </si>
  <si>
    <t>1.5.9.</t>
  </si>
  <si>
    <t>1.6.1.</t>
  </si>
  <si>
    <t>1.6.2.</t>
  </si>
  <si>
    <t>1.6.3.</t>
  </si>
  <si>
    <t>1.6.4.</t>
  </si>
  <si>
    <t>1.6.5.</t>
  </si>
  <si>
    <t>1.6.6.</t>
  </si>
  <si>
    <t>1.6.7.</t>
  </si>
  <si>
    <t>1.6.8.</t>
  </si>
  <si>
    <t>1.6.9.</t>
  </si>
  <si>
    <t>1.6.10.</t>
  </si>
  <si>
    <t>1.6.11.</t>
  </si>
  <si>
    <t>1.6.12.</t>
  </si>
  <si>
    <t>1.6.13.</t>
  </si>
  <si>
    <t>1.6.14.</t>
  </si>
  <si>
    <t>1.6.15.</t>
  </si>
  <si>
    <t>1.7.1.</t>
  </si>
  <si>
    <t>1.7.2.</t>
  </si>
  <si>
    <t>1.7.3.</t>
  </si>
  <si>
    <t>1.8.1.</t>
  </si>
  <si>
    <t>1.9.1.</t>
  </si>
  <si>
    <t>1.9.2.</t>
  </si>
  <si>
    <t>1.10.1.</t>
  </si>
  <si>
    <t>1.10.2.</t>
  </si>
  <si>
    <t>1.10.3.</t>
  </si>
  <si>
    <t>1.10.4.</t>
  </si>
  <si>
    <t>1.10.5.</t>
  </si>
  <si>
    <t>1.11.1.</t>
  </si>
  <si>
    <t>1.11.2.</t>
  </si>
  <si>
    <t>1.11.3.</t>
  </si>
  <si>
    <t>1.11.4.</t>
  </si>
  <si>
    <t>1.11.5.</t>
  </si>
  <si>
    <t>1.11.6.</t>
  </si>
  <si>
    <t>1.11.7.</t>
  </si>
  <si>
    <t>1.11.8.</t>
  </si>
  <si>
    <t>1.11.9.</t>
  </si>
  <si>
    <t>1.12.2.</t>
  </si>
  <si>
    <t>1.12.3.</t>
  </si>
  <si>
    <t>1.12.4.</t>
  </si>
  <si>
    <t>1.12.1.</t>
  </si>
  <si>
    <t>Bazeni za zelenilo se ne izvode na mjestima gdje se montiraju ležajevi već se na tim mjestima izvodi oplata od lima zavarenog pod kutom od 180 u odnosu na horizontalu ležajeva. Obloga čela bet. platoa izvodi se limom koji se montira izravno na beton. Čelo bazena za zelenilo izbačeno je 30 cm od čela betonskog platoa. U uvučenim dijelovima obloge, na mjestima klupa i lezajeva, radioničkom razradom dokumentacije potrebno je riješiti sve detalje izrade i montaže kako bi se dobila skladna prostorna  kompozicija visoke oblikovne vrijednosti. Isto tako mora se predvidjeti izvedba dilatacija čelične konstrukcije (ukoliko su potrebne) radi spriječavanja nastanka deformacija radi zagrijavanja konstrukcije ljeti. Sve spojeve limova izvesti varenjem. Cijena mora uključiti i izvedbu ukrutnih limova na mjestima gdje je to potrebno.
Stavka uključuje sav potreban rad i materijal, transporte do gradilišta i na gradilištu, montažu i zaštitu do predaje Naručitelju.</t>
  </si>
  <si>
    <t>2.1.1.</t>
  </si>
  <si>
    <t>2.1.2.</t>
  </si>
  <si>
    <t>2.1.3.</t>
  </si>
  <si>
    <t>2.1.4.</t>
  </si>
  <si>
    <t>2.1.5.</t>
  </si>
  <si>
    <t>2.1.6.</t>
  </si>
  <si>
    <t>2.1.8.</t>
  </si>
  <si>
    <t>2.1.9.</t>
  </si>
  <si>
    <t>2.1.10.</t>
  </si>
  <si>
    <t>2.1.11.</t>
  </si>
  <si>
    <t>2.1.12.</t>
  </si>
  <si>
    <t>2.1.13.</t>
  </si>
  <si>
    <t>2.1.14.</t>
  </si>
  <si>
    <t>2.1.15.</t>
  </si>
  <si>
    <t>2.1.16.</t>
  </si>
  <si>
    <t>2.1.23.</t>
  </si>
  <si>
    <t>2.1.24.</t>
  </si>
  <si>
    <t>2.1.25.</t>
  </si>
  <si>
    <t>2.2.1.1.</t>
  </si>
  <si>
    <t>2.2.2.1.</t>
  </si>
  <si>
    <t>2.2.2.2.</t>
  </si>
  <si>
    <t>2.2.2.3.</t>
  </si>
  <si>
    <t>2.2.2.4.</t>
  </si>
  <si>
    <t>2.2.2.5.</t>
  </si>
  <si>
    <t>2.2.2.6.</t>
  </si>
  <si>
    <t>2.2.2.7.</t>
  </si>
  <si>
    <t>2.2.2.8.</t>
  </si>
  <si>
    <r>
      <t>Dobava, doprema i spajanje uzemljivačke križne spojnice za okruglo bakreno uže promjera 50 mm</t>
    </r>
    <r>
      <rPr>
        <sz val="10"/>
        <color theme="1"/>
        <rFont val="Tahoma"/>
        <family val="2"/>
      </rPr>
      <t>², koja se krosti za izradu odcjepa prema metalnoj ogradi i metalnim masa rampe, podnih elektro ormara  i sl.</t>
    </r>
  </si>
  <si>
    <t>Izrada i montaža povišenih gredica visine 25 cm. Materijal za izradu je corten čelični lim, debljina lima je 5 mm.
Prilikom iskolčenja visine se definiraju tako da u najnižoj točki maksimalna visina gredice od razine isplaniranog terena bude 25 cm, to postaje  ±0.00 kota  gredice (rubnjak se od te točke prilagođava nagibu terena ukopavanjem). Ukopani dio limenog elementa je 20 cm (ukupna visina 45 cm). Corten čelične trake pričvršćuju se za kockasti betonski temelj (razmak između temelja je 1m) preko sidrenih limova i vijaka. Sidreni limovi 50x200x5 mm vare se na rubnjak na udaljenosti koja jamči stabilnost rubnjaka te pravilnu geometriju (pravac i zarivljenja).
Sve spojeve limova, sa gredicama drugih visina,  izvesti varenjem. Cijena mora uključiti i izvedbu ukrutnih limova na mjestima gdje bude potrebno. Stavka uključuje sav potreban rad i materijal, transporte do gradilišta i na gradilištu, montažu i zaštitu do predaje naručitelju. Stavka uključuje i obaveznu razradu radioničke dokumentacije, izradu potrebnog broja uzoraka kao i ostale radnje potrebne da bi se dobio kvalitetan proizvod. U svemu prema projektu, shemi i detaljima. U slučaju nejasnoća i za sva detaljna objašnjenja kontaktirati projektanta.</t>
  </si>
  <si>
    <t>5.1.</t>
  </si>
  <si>
    <t>5.2.</t>
  </si>
  <si>
    <t>2.2.3.1.</t>
  </si>
  <si>
    <t>2.2.3.2.</t>
  </si>
  <si>
    <t>2.2.3.3.</t>
  </si>
  <si>
    <t>2.2.3.4.</t>
  </si>
  <si>
    <t>2.2.4.1.</t>
  </si>
  <si>
    <t>2.2.4.2.</t>
  </si>
  <si>
    <t>2.2.4.3.</t>
  </si>
  <si>
    <t>2.2.4.4.</t>
  </si>
  <si>
    <t>2.3.</t>
  </si>
  <si>
    <t>2.4.</t>
  </si>
  <si>
    <t>2.3.1.</t>
  </si>
  <si>
    <t>2.3.1.1.</t>
  </si>
  <si>
    <t>2.3.2.</t>
  </si>
  <si>
    <t>2.3.2.1.</t>
  </si>
  <si>
    <t>2.3.2.2.</t>
  </si>
  <si>
    <t>2.3.2.3.</t>
  </si>
  <si>
    <t>2.3.2.4.</t>
  </si>
  <si>
    <t>2.3.2.5.</t>
  </si>
  <si>
    <t>2.3.2.6.</t>
  </si>
  <si>
    <t>2.3.2.7.</t>
  </si>
  <si>
    <t>2.3.2.8.</t>
  </si>
  <si>
    <t>2.3.2.9.</t>
  </si>
  <si>
    <t>2.3.2.10.</t>
  </si>
  <si>
    <t>2.3.2.11.</t>
  </si>
  <si>
    <t>2.3.4.</t>
  </si>
  <si>
    <t>2.3.4.1.</t>
  </si>
  <si>
    <t>2.3.4.2.</t>
  </si>
  <si>
    <t>2.3.4.3.</t>
  </si>
  <si>
    <t>2.3.4.4.</t>
  </si>
  <si>
    <t>2.3.4.5.</t>
  </si>
  <si>
    <t>2.3.3.</t>
  </si>
  <si>
    <t>2.3.3.1.</t>
  </si>
  <si>
    <t>2.3.3.2.</t>
  </si>
  <si>
    <t>2.3.3.3.</t>
  </si>
  <si>
    <t>2.3.3.4.</t>
  </si>
  <si>
    <t>2.3.3.5.</t>
  </si>
  <si>
    <t>2.4.1.</t>
  </si>
  <si>
    <t>2.4.1.1.</t>
  </si>
  <si>
    <t>2.4.2.</t>
  </si>
  <si>
    <t>2.4.2.1.</t>
  </si>
  <si>
    <t>2.4.2.2.</t>
  </si>
  <si>
    <t>2.4.2.3.</t>
  </si>
  <si>
    <t>2.4.2.4.</t>
  </si>
  <si>
    <t>2.4.2.5.</t>
  </si>
  <si>
    <t>2.4.2.6.</t>
  </si>
  <si>
    <t>2.4.2.7.</t>
  </si>
  <si>
    <t>2.4.2.8.</t>
  </si>
  <si>
    <t>2.4.2.9.</t>
  </si>
  <si>
    <t>2.4.3.</t>
  </si>
  <si>
    <t>2.4.4.</t>
  </si>
  <si>
    <t>2.4.4.1.</t>
  </si>
  <si>
    <t>2.4.5.</t>
  </si>
  <si>
    <t>2.4.5.1.</t>
  </si>
  <si>
    <t>2.4.5.2.</t>
  </si>
  <si>
    <t>2.4.5.3.</t>
  </si>
  <si>
    <t>2.4.5.4.</t>
  </si>
  <si>
    <t>2.4.5.5.</t>
  </si>
  <si>
    <t>2.4.5.6.</t>
  </si>
  <si>
    <t>2.4.5.7.</t>
  </si>
  <si>
    <t>2.4.5.8.</t>
  </si>
  <si>
    <t>2.4.5.9.</t>
  </si>
  <si>
    <t>2.4.5.10.</t>
  </si>
  <si>
    <t>2.4.5.11.</t>
  </si>
  <si>
    <t>2.4.5.12.</t>
  </si>
  <si>
    <t>2.4.5.13.</t>
  </si>
  <si>
    <t>2.4.5.14.</t>
  </si>
  <si>
    <t>2.4.5.15.</t>
  </si>
  <si>
    <t>2.4.5.16.</t>
  </si>
  <si>
    <t>2.4.5.17.</t>
  </si>
  <si>
    <t>2.4.5.18.</t>
  </si>
  <si>
    <t>3.1.1.</t>
  </si>
  <si>
    <t>3.1.2.</t>
  </si>
  <si>
    <t>3.2.</t>
  </si>
  <si>
    <t>3.2.1.</t>
  </si>
  <si>
    <t>3.2.1.1.</t>
  </si>
  <si>
    <t>3.2.1.2.</t>
  </si>
  <si>
    <t>3.2.1.3.</t>
  </si>
  <si>
    <t>3.2.2.</t>
  </si>
  <si>
    <t>3.2.2.1.</t>
  </si>
  <si>
    <t>3.2.2.2.</t>
  </si>
  <si>
    <t>3.2.2.3.</t>
  </si>
  <si>
    <t>3.2.2.4.</t>
  </si>
  <si>
    <t>3.2.2.5.</t>
  </si>
  <si>
    <t>3.2.2.6.</t>
  </si>
  <si>
    <t>3.2.2.7.</t>
  </si>
  <si>
    <t>3.3.</t>
  </si>
  <si>
    <t>3.4.</t>
  </si>
  <si>
    <t>3.4.1.</t>
  </si>
  <si>
    <t>3.4.2.</t>
  </si>
  <si>
    <t>3.4.3.</t>
  </si>
  <si>
    <t>3.4.4.</t>
  </si>
  <si>
    <t>3.4.5.</t>
  </si>
  <si>
    <t>3.4.6.</t>
  </si>
  <si>
    <t>3.4.7.</t>
  </si>
  <si>
    <t>3.4.8.</t>
  </si>
  <si>
    <t>3.4.9.</t>
  </si>
  <si>
    <t>3.5.</t>
  </si>
  <si>
    <t>3.5.1.</t>
  </si>
  <si>
    <t>3.1.1.1.</t>
  </si>
  <si>
    <t>3.1.1.2.</t>
  </si>
  <si>
    <t>3.1.1.3.</t>
  </si>
  <si>
    <t>3.1.2.1.</t>
  </si>
  <si>
    <t>3.1.5.1.</t>
  </si>
  <si>
    <t>3.1.5.2.</t>
  </si>
  <si>
    <t>3.1.4.1.</t>
  </si>
  <si>
    <t>3.1.4.2.</t>
  </si>
  <si>
    <t>3.1.4.3.</t>
  </si>
  <si>
    <t>3.1.4.4.</t>
  </si>
  <si>
    <t>3.1.4.5.</t>
  </si>
  <si>
    <t>3.1.4.6.</t>
  </si>
  <si>
    <t>3.1.4.7.</t>
  </si>
  <si>
    <t>3.1.4.8.</t>
  </si>
  <si>
    <t>3.1.3.1.</t>
  </si>
  <si>
    <t>3.1.3.2.</t>
  </si>
  <si>
    <t>3.1.3.3.</t>
  </si>
  <si>
    <t>3.1.3.4.</t>
  </si>
  <si>
    <t>3.1.3.5.</t>
  </si>
  <si>
    <t>3.1.3.6.</t>
  </si>
  <si>
    <t>3.1.2.2.</t>
  </si>
  <si>
    <t>3.1.2.2.24.</t>
  </si>
  <si>
    <t>3.1.2.2.23.</t>
  </si>
  <si>
    <t>3.1.2.2.1.</t>
  </si>
  <si>
    <t>3.1.2.2.2.</t>
  </si>
  <si>
    <t>3.1.2.2.3.</t>
  </si>
  <si>
    <t>3.1.2.2.4.</t>
  </si>
  <si>
    <t>3.1.2.2.5.</t>
  </si>
  <si>
    <t>3.1.2.2.6.</t>
  </si>
  <si>
    <t>3.1.2.2.7.</t>
  </si>
  <si>
    <t>3.1.2.2.8.</t>
  </si>
  <si>
    <t>3.1.2.2.9.</t>
  </si>
  <si>
    <t>3.1.2.2.10.</t>
  </si>
  <si>
    <t>3.1.2.2.11.</t>
  </si>
  <si>
    <t>3.1.2.2.12.</t>
  </si>
  <si>
    <t>3.1.2.2.13.</t>
  </si>
  <si>
    <t>3.1.2.2.14.</t>
  </si>
  <si>
    <t>3.1.2.2.15.</t>
  </si>
  <si>
    <t>3.1.2.2.16.</t>
  </si>
  <si>
    <t>3.1.2.2.17.</t>
  </si>
  <si>
    <t>3.1.2.2.18.</t>
  </si>
  <si>
    <t>3.1.2.2.19.</t>
  </si>
  <si>
    <t>3.1.2.2.20.</t>
  </si>
  <si>
    <t>3.1.2.2.22.</t>
  </si>
  <si>
    <t>3.1.2.2.21.</t>
  </si>
  <si>
    <t>3.1.2.1.1.</t>
  </si>
  <si>
    <t>3.1.2.1.2.</t>
  </si>
  <si>
    <t>3.1.2.1.3.</t>
  </si>
  <si>
    <t>3.1.2.1.4.</t>
  </si>
  <si>
    <t>3.1.2.1.5.</t>
  </si>
  <si>
    <t>3.1.2.1.6.</t>
  </si>
  <si>
    <t>3.1.2.1.7.</t>
  </si>
  <si>
    <t>3.1.2.1.8.</t>
  </si>
  <si>
    <t>3.1.2.1.9.</t>
  </si>
  <si>
    <t>3.1.2.1.10.</t>
  </si>
  <si>
    <t>3.1.2.1.11.</t>
  </si>
  <si>
    <t>3.1.2.1.12.</t>
  </si>
  <si>
    <t>3.1.2.1.13.</t>
  </si>
  <si>
    <t>3.1.2.1.14.</t>
  </si>
  <si>
    <t>3.1.2.1.15.</t>
  </si>
  <si>
    <t>3.1.2.1.16.</t>
  </si>
  <si>
    <t>3.1.2.1.17.</t>
  </si>
  <si>
    <t>3.1.2.1.18.</t>
  </si>
  <si>
    <t>3.1.2.1.19.</t>
  </si>
  <si>
    <t>3.1.2.1.20.</t>
  </si>
  <si>
    <t>3.1.2.1.21.</t>
  </si>
  <si>
    <t>3.1.2.1.22.</t>
  </si>
  <si>
    <t>3.2.1.1.1.</t>
  </si>
  <si>
    <t>3.2.1.1.2.</t>
  </si>
  <si>
    <t>3.2.1.1.3.</t>
  </si>
  <si>
    <t>3.2.1.1.4.</t>
  </si>
  <si>
    <t>3.2.1.1.5.</t>
  </si>
  <si>
    <t>3.2.1.1.6.</t>
  </si>
  <si>
    <t>3.2.1.1.7.</t>
  </si>
  <si>
    <t>3.2.1.1.8.</t>
  </si>
  <si>
    <t>3.2.1.1.9.</t>
  </si>
  <si>
    <t>3.2.1.1.10.</t>
  </si>
  <si>
    <t>3.2.1.1.11.</t>
  </si>
  <si>
    <t>3.2.1.1.12.</t>
  </si>
  <si>
    <t>3.2.1.1.13.</t>
  </si>
  <si>
    <t>3.2.1.1.14.</t>
  </si>
  <si>
    <t>3.2.1.1.15.</t>
  </si>
  <si>
    <t>3.2.1.1.16.</t>
  </si>
  <si>
    <t>3.2.1.2.1.</t>
  </si>
  <si>
    <t>3.2.1.2.2.</t>
  </si>
  <si>
    <t>3.2.1.2.3.</t>
  </si>
  <si>
    <t>3.2.1.2.4.</t>
  </si>
  <si>
    <t>3.2.1.2.5,</t>
  </si>
  <si>
    <t>3.2.1.2.6.</t>
  </si>
  <si>
    <t>3.2.1.2.7.</t>
  </si>
  <si>
    <t>3.2.1.2.8.</t>
  </si>
  <si>
    <t>3.2.1.2.9.</t>
  </si>
  <si>
    <t>3.2.1.2.10.</t>
  </si>
  <si>
    <t>3.2.1.2.11.</t>
  </si>
  <si>
    <t>3.2.1.2.12.</t>
  </si>
  <si>
    <t>3.2.1.2.13.</t>
  </si>
  <si>
    <t>3.2.1.2.14.</t>
  </si>
  <si>
    <t>3.2.1.2.15.</t>
  </si>
  <si>
    <t>3.2.1.3.1.</t>
  </si>
  <si>
    <t>3.2.1.3.2.</t>
  </si>
  <si>
    <t>3.2.1.3.3.</t>
  </si>
  <si>
    <t>3.2.1.3.4.</t>
  </si>
  <si>
    <t>3.2.1.3.5.</t>
  </si>
  <si>
    <t>3.2.3.</t>
  </si>
  <si>
    <t>3.2.3.1.</t>
  </si>
  <si>
    <t>3.2.3.2.</t>
  </si>
  <si>
    <t>3.4.10.</t>
  </si>
  <si>
    <t>3.4.11.</t>
  </si>
  <si>
    <t>3.4.12.</t>
  </si>
  <si>
    <t>3.4.13.</t>
  </si>
  <si>
    <t>3.4.14.</t>
  </si>
  <si>
    <t>3.4.15.</t>
  </si>
  <si>
    <t>3.4.16.</t>
  </si>
  <si>
    <t>3.4.17.</t>
  </si>
  <si>
    <t>Izrada rupe u postojećim betonskim i kamenim zidovima za postavljanje zidnih rasvjetnih tijela, dimenzija rupe 306x60x70 (šxvxd).</t>
  </si>
  <si>
    <t>Demontaža i izmještanje postojećeg TK stupa zračne mreže, nasuprot hotela Bastion. Navedeni stup i instalacije potrebno je izmjestiti u dogovoru sa operaterom koji je vlasnik instalacije. Radove ne izvoditi bez suglasnosti i nadzora ovlaštene osobe operatera.</t>
  </si>
  <si>
    <t>Dobava, doprema i ugradnja nadgradnog telefonskog ormarića za 2x10 regleta, na zapadno pročelje građevine amfiteatra, koja će se koristiti za potrebe okolnih objekta.</t>
  </si>
  <si>
    <t>Dobava, doprema, polaganje i spajanje uzemljivačkog užeta (polaganje u kabelskom kanalu) za uzemljenje metalne ograde duž cijele prometnice, metalnih masa kontrolne rampe, izvlačivih podnih elektro ormara i PE sabirnice unutar svih ormara. Navedeno uzemljenje se odnosi na dionicu od uzemljivača položenog u kabelskom kanalu ili uzemljivačkog užeta unutar rasvjetnog stupa duž cijele prometnice do predviđenog mjesta za priključak. Ne polaže se novi uzemljivač duž prometnice nego se povezuje na uzemljivač javne rasvjete, koji se definiran u gornjem dijelu troškovnika.  U stavku uključiti potreban spojni element za spoj na ogradu i metalne dijelove (adekvatna vijčana stopica). Komplet.</t>
  </si>
  <si>
    <t>Dobava, doprema, postavljanje i spajanje izvlačivog podnog elektro ormara, kontrukcije od INOX-a, otpornosti pritiska do maksimalno 400 kN, ormar se sastoji od:</t>
  </si>
  <si>
    <t>Spajanje drivera vanjske rasvjete u stepenicama amfiteatra na pripremljeni izvod.</t>
  </si>
  <si>
    <t>Nabava, doprema i polaganje mehaničko upozoravajuće zaštite kabela, “GAL” štitnika, L profila. Preklop 10 cm.</t>
  </si>
  <si>
    <r>
      <t>Termostat/hidrostat za montažu unutar ormara, programibilne vrijednosti temperature -40 do +80°C</t>
    </r>
    <r>
      <rPr>
        <sz val="10"/>
        <color theme="1"/>
        <rFont val="Tahoma"/>
        <family val="2"/>
      </rPr>
      <t>, nazivni napon 230 V, montaža na DIN šinu.</t>
    </r>
  </si>
  <si>
    <t>Jednofazni grijač za montažu unutar ormara, nazivnog napona 230V, 15W.</t>
  </si>
  <si>
    <t>Jednostruka servisna šuko priključnica n/žb 16A/230V, koja se ugrađuje na DIN šinu. U kompletu sa pripadajućom nadžbuknom kutijom, i priborom za postavljanje.</t>
  </si>
  <si>
    <t>Četveropolna strujna diferencijalna zaštitna sklopka Un=400 VAC, In=40 A, struja greške 0,03 A.</t>
  </si>
  <si>
    <t>Dobava, doprema, polaganje i spajanje uzemljivačkog užeta (polaganje u kabelskom kanalu i povezivanje na rasvjetni stup sa unutrašnje strane) za uzemljenje stupa od uzemljivača položenog u kabelskom kanalu u zemlji do predviđenog mjesta za priključak unutar stup. U stavku uključiti potreban spojni element za spoj na stup (adekvatna vijčana stopica). Komplet spojeva stupa sa uzemljivačem.</t>
  </si>
  <si>
    <t>UKUPNO ELEKTROTEHNIČKI RADOVI</t>
  </si>
  <si>
    <t>UKUPNO HOLTIKULTURA</t>
  </si>
  <si>
    <t>PRILOG 3</t>
  </si>
  <si>
    <t>Obračun po m³ postavljenih oblutaka.</t>
  </si>
  <si>
    <t>Obračun po komadu.</t>
  </si>
  <si>
    <t>Obračun po metru dužnom.</t>
  </si>
  <si>
    <t xml:space="preserve">Obračun prema m² </t>
  </si>
  <si>
    <t xml:space="preserve">a) Skidanje betonskih dijelova zida </t>
  </si>
  <si>
    <t>b) Čišćenje fuga sa 110 m² zida ( 50% vapnenocementni mort, 50% cementni mort)</t>
  </si>
  <si>
    <t>c) Skidanje dijelova zidanih opekom</t>
  </si>
  <si>
    <t>d) Zidanje kamenom dijelova parapeta sa kojih su uklonjeni beton i opeka. Kamen koji strukturom, veličinom i načinom zidanja odgovara slogu kojim je zidan parapet. Rad izvesti u svemu prema uputstvima konzervatora i uz njihovo stalno prisustvo.</t>
  </si>
  <si>
    <t xml:space="preserve">d) Fugiranje konzervatorskom fugom </t>
  </si>
  <si>
    <t>Obračun prema stvarno izvedenom stanju.</t>
  </si>
  <si>
    <t>Obračun prema stvarno demontiranoj duljini poklopnice.</t>
  </si>
  <si>
    <t>Obračun po m2 ukupne površine opločenja.</t>
  </si>
  <si>
    <t>U svemu kao stavka 1.7.1. osim:
Kocke se postavljaju na zavojite stube na početku zahvata. 
Stube su trapeznog tlocrta. Kamene kocke se polažu radijalno te je zbog toga širina reški promjenjiva. Izvedba u svemu prema projektu.</t>
  </si>
  <si>
    <t xml:space="preserve">Obračun prema m2 </t>
  </si>
  <si>
    <t>Obračun po m3 materijala u zbijenom stanju.</t>
  </si>
  <si>
    <t>Obračun po m3 ugrađenog materijala u zbijenom stanju.</t>
  </si>
  <si>
    <t>Obračun po m³ nasutog i zbijenog nosivog sloja.</t>
  </si>
  <si>
    <t>Obračun po m3 ugrađenog pijeska.</t>
  </si>
  <si>
    <t>Obračun po kom obojanih šahtova.</t>
  </si>
  <si>
    <t>Obračun po m² obojanih zidova sa svim potrebnim predradnjama.</t>
  </si>
  <si>
    <t>Obračun po m¹ montiranih čela.</t>
  </si>
  <si>
    <t>Obračun po kg ugrađenog corten čelika</t>
  </si>
  <si>
    <t>Obračun po kg montiranog corten lima.</t>
  </si>
  <si>
    <t xml:space="preserve">Obračun po kg montiranog corten lima. </t>
  </si>
  <si>
    <t>Obračun po komadu montirane klupe</t>
  </si>
  <si>
    <t>Obračun po komadu montiranog naslona klupe.</t>
  </si>
  <si>
    <t>Obračun po m² izvedene ograde.</t>
  </si>
  <si>
    <t xml:space="preserve">Obračun po m³ </t>
  </si>
  <si>
    <t>Obračun je po m3 rastresitog materijala.</t>
  </si>
  <si>
    <t xml:space="preserve">Obračun po m² </t>
  </si>
  <si>
    <t xml:space="preserve">Žbukanje produžnom cementnom žbukom </t>
  </si>
  <si>
    <t>Žbukanje produžnom cementnom žbukom uz stalni nadzor konzervatora</t>
  </si>
  <si>
    <t>Ručni iskop oko okna, dubina  iskopa = 1,0m, širina 60 cm</t>
  </si>
  <si>
    <t>Vodonepropusni cementni mort</t>
  </si>
  <si>
    <t>a) čišćenje fuga</t>
  </si>
  <si>
    <t>b) fugiranje vodoodbojnom fugom</t>
  </si>
  <si>
    <t>c) izravnavajući sloj vodonepropusnog morta</t>
  </si>
  <si>
    <t>Samonivelirajući sloj</t>
  </si>
  <si>
    <t>Polimercementni premaz</t>
  </si>
  <si>
    <t>Nasip kamenog drobljenca</t>
  </si>
  <si>
    <t>Demontaža kamenih gazišta cijelog gornjeg kraka stubišta,  dim  1 stube =30,0x16,0x410,0cm.</t>
  </si>
  <si>
    <t>Montaža kamenih gazišta,  dim 1 stube= 30,0x16,0x410,0cm (bez dobave)</t>
  </si>
  <si>
    <t>Dobava i montaža kamenih gazišta, dim 30,0x16,0x410,0cm (dva koja se zamijenjuju + novo istupno gazište)</t>
  </si>
  <si>
    <t>a) Dimenzije 33,1 x 19,3 x 147,0 cm ...(.kom 12) (stube kod Arsenala)</t>
  </si>
  <si>
    <t>b) Dimenzije 30,0 x 16,0 x 200,0...(kom 41)  (stube kod Novih vrata)</t>
  </si>
  <si>
    <t>c) Dimenzije 29 x 16,0 x 90,0...(kom 11)  (stube kod Muzeja stakla)</t>
  </si>
  <si>
    <t>d) Saniranje podloge</t>
  </si>
  <si>
    <t>Dobava i ugradnja masiva, dimenzije 30,0 x 16,0 x cca 80-120. (stube kod Vrata sv. Krševana)</t>
  </si>
  <si>
    <t>a) Dimenzija 34,8x12x132cm...kom 9</t>
  </si>
  <si>
    <t xml:space="preserve">b) Dimenzije 35x17x166 cm...kom 1  </t>
  </si>
  <si>
    <t xml:space="preserve">c) Dimenzija  205x30x16 cm (istupna stuba na stubištu kod Jadroagenta) </t>
  </si>
  <si>
    <t>a) Klupa L1= 182 cm</t>
  </si>
  <si>
    <t>b) Klupa L2= 122 cm</t>
  </si>
  <si>
    <t xml:space="preserve">Izvedba osiguranja stupa nadzemnih elektroenergetskih vodova sajlama, sidrima i razuporama za uspostavu elektroopskrbe u vrijeme izvođenja radova. U cijenu je uračunat sav potreban rad, mehanizacija i materijal.  U slučaju oštećenja istih izvođač snosi troškove vraćanja u prvobitno stanje. </t>
  </si>
  <si>
    <t>Obračun po komadu kompletno izvedenog osiguranja.</t>
  </si>
  <si>
    <t xml:space="preserve">Izvedba osiguranja zida bedema za potrebe izvođenja radova vodovoda i odvodnje (vertikalni razvod instalacija). U vrijeme izvođenja radova osiguranje zida izvest u skladu s pravilima struke  plošnim pridržanjem po vanjskoj strani zida i tlačnim kosnicima, Stavkom je obuhvaćena i izrada skele, sajli, sidra i razupore, sav potreban rad, materijal i mehanizacija potrebna za izvedbu stavke. Skela se koristi i tijekom izvedbe obzida vertikalnog razvoda vodovoda i odvodnje.  U slučaju oštećenja zidova bedema izvođač snosi troškove vraćanja u prvobitno stanje. </t>
  </si>
  <si>
    <t>Obračun po m2 kompletno izvedenog osiguranja.</t>
  </si>
  <si>
    <t>Obračun po kompletno izvedenim svim radovima stavke.</t>
  </si>
  <si>
    <t xml:space="preserve">Radovi pri postavljanju  i montaži elemenata vertiklnog razvoda vodovoda i odvodnje (pričvršćenje uz zid bedema). U cijenu uračunati sav potrebni strojni  (dizalica nosivosti 5t) i ručni rad, a vrši se prema uputama proizvođača. </t>
  </si>
  <si>
    <t>Obračun po komadu korištenog privremenog mostića.</t>
  </si>
  <si>
    <t>a) Betonski zid dimenzija: debljina 0,30m; visina 2,50m</t>
  </si>
  <si>
    <t>b) Betonske stepenice (dimenzije gazišta 1,4x0,30m, visine gazišta 0,17m /sveukupno 11 stepenica) i podest stepenica dimenzija 1,6x1,4m</t>
  </si>
  <si>
    <t>a) prometni znakovi</t>
  </si>
  <si>
    <t>b) reklamnih panoi</t>
  </si>
  <si>
    <t>a) fekalna odvodnja</t>
  </si>
  <si>
    <t>b) oborinska odvodnja</t>
  </si>
  <si>
    <t>c) vodovod</t>
  </si>
  <si>
    <t>Iskop nosivog sloja postojeće kolničke konstrukcije od drobljenog kamenog materijala, debljine 20 - 30 cm, s utovarom i prijevozom na mjesto oporabe ili zbrinjavanja. Uklanjanje postojeće kolničke konstrukcije na lokalnoj cesti.</t>
  </si>
  <si>
    <t xml:space="preserve">Obračun je po m3. </t>
  </si>
  <si>
    <t>Obračun je po m2.</t>
  </si>
  <si>
    <t xml:space="preserve">Kombinirano strojno - ručni iskop građevinske jame za reviziona okna gravitacijskih kolektora bez obzira na kategoriju tla prema odredbama projekta.  Dimenzija jame 2.50 x 2.50m, dubine prema uzdužnim profilima.  U jediničnu cijenu uračunato je uklanjanje obrušenog materijala u jami u bilo kojoj fazi radova odnosno radi vremenskih nepogoda te crpljenje podzemne ili nadošle vode (nužno je osigurat crpke kako bi se osigurao rad na suhom).  Stavka uključuje i eventualno potrebno razupiranje jame u ovisnosti o kategoriji tla i uz suglasnost nadzornog inženjera. Eventualna proširenja koja mogu nastati ovisno o tehnologiji iskopa izvođač je dužan ukalkulirati u jediničnu cijenu. U cijenu je uključeno i planiranje dna jame sa točnošću +/- 2 cm. Sve neravnine popraviti, udubine i šupljine ispuniti materijalom iz iskopa, a višak izbaciti iz jarka. Stavkom je obuhvaćena i izrada prijelaza preko rova za prilaz kućama i zaštitna ograda odnosno obilježavanje ruba rova špagom i zastavicama na prometnim mjestima te svjetlosna signalizacija zbog radova na križanju.   </t>
  </si>
  <si>
    <t>Obračun po m3 iskopanog materijala u sraslom stanju.</t>
  </si>
  <si>
    <t>Ručni iskop bez obzira na kategoriju tla prema odredbama projekta. Ovaj rad obuhvaća ručni iskop na mjestima gdje je to radi sigurnosnih razloga obvezno na križanjima projektiranog cjevovoda i drugih instalacija, u blizini postojećih okana te prema posebnim uvjetima poduzeća koja upravljaju pojedinim instalacijama. Radove izvoditi uz maksimalan oprez i pripremu, kako bi se bezuvjetno osiguralo nesmetano funkcioniranje postojećih vodova.</t>
  </si>
  <si>
    <t xml:space="preserve"> Obračun po m3 iskopanog materijala u sraslom stanju.</t>
  </si>
  <si>
    <t>Obračun po m3</t>
  </si>
  <si>
    <t xml:space="preserve"> Obračun po komadu kompletno uklonjenog revizijskog okna.</t>
  </si>
  <si>
    <t>Obračun po m3 ugrađenog sloja betona</t>
  </si>
  <si>
    <t>Izrada obloge  cijevi od betona C12/15 u visini do 20 cm od tjemena cijevi. Stavka obuhvaća dobavu, prijevoz, ugradnju, formiranje u zadani oblik i njegu betona.</t>
  </si>
  <si>
    <t xml:space="preserve"> Obračun  po m3 ugrađene obloge od betona.</t>
  </si>
  <si>
    <t xml:space="preserve">Izrada podložnog betona ispod revizijskih okana sa betonom klase C12/15, na podlozi od tucanika debljine 5 cm. (dim. podložnog betona je 150x150x15cm) U cijenu je uračunat i eventualni rad u vodi, te njega betona. Stavka obuhvaća sav potreban rad i materijal.  </t>
  </si>
  <si>
    <t>Obračun po m3 ugrađenog betona.</t>
  </si>
  <si>
    <t xml:space="preserve">Betoniranje blokova osiguranja horizontalnih i vertikalnih položaja cjevovoda. Betoniranje vršiti betonom C 35/45. U cijenu uključena potrebna oplata. </t>
  </si>
  <si>
    <t>Obračun po komadu izvedenog betonskog oslonca.</t>
  </si>
  <si>
    <t xml:space="preserve">Izrada obloge GRP revizijskih okana od betona C35/45 radi zaštite od uzgona u uvjetima podvodnog betoniranja (vanjska tlocrtna dimenzija obložnog betona 1,60x1,60m, visina 0,9m od podložnog betona). Stavka obuhvaća dobavu, prijevoz, ugradnju  i njegu betona, sav potrebni rad i materijal. </t>
  </si>
  <si>
    <t>Obračun  po m3 ugrađene obloge od betona.</t>
  </si>
  <si>
    <t xml:space="preserve">Betoniranje AB ploče oko ulaznog otvora tipskog revizijskog okna od GRP-a DN800mm sa betonom C25/30, armatura Q-131, u skladu s uputstvima proizvođača okna, montaža dizalicom. Dimenzija AB rasteretne ploče iznosi 1,65x1,65m, debljina 0,20m sa dodatnim rubnim AB ojačanjem širine 0.25m, debljine 0.15m (rubna greda prema dolje).  Dodatno središnje AB ojačanje oko otvora Ø600mm za ugradnju poklopca je širine 0.25m i debljine 0.15m (središnja greda prema gore).U cijenu uključiti ležaj poklopca veličine Ø600mm i njegovu ugradnju, sav rad i materijal, te njega betona. </t>
  </si>
  <si>
    <t>Obračun po komadu kompletno izvedene i montirane ploče.</t>
  </si>
  <si>
    <t xml:space="preserve">Izrada AB šahta za izvedbu priključaka montažnih objekata na sustav odvodnje. Betoniranje zidova i dna šahtova sa betonom C35/45. U cijenu uračunati: armaturu, betoniranje, oplatu, ležaj poklopaca i poklopac 80x80cm (ili f800mm)  nosivosti 25t. Debljine zidova i dna 25 cm. Pri vrhu šahta izvesti ležište za okvir poklopca. Dno i zidove šahtova žbukati sa cementnom žbukom i zagladiti do crnog sjaja. Tlocrtna svijetla dimenzija šahte 0,80x0,80m, dubine do 1,0m. </t>
  </si>
  <si>
    <t>Obračun po kompletno izvedenom AB šahtu.</t>
  </si>
  <si>
    <t>Obračun po komadu izvedenog priključka.</t>
  </si>
  <si>
    <t>Izvedba spoja postojećih priključaka na nova okna. U stavku su uključeni svi radovi i  materijal u svezi s izradom spoja. Napomena: Obavezna detekcija i provjera kote postojećeg priključka objekta</t>
  </si>
  <si>
    <t xml:space="preserve">Izrada priključaka nove kanalizacije na postojeća revizijska okna (spoj sa cijevi  DN 250 mm).  Stavka obuhvaća probijanje otvora na betonskoj stijenki postojećeg revizijskog okna, zamazivanje spoja cementnim mortom te sav ostali rad, opremu i materijal potreban za potpuno dovršenje stavke. </t>
  </si>
  <si>
    <t xml:space="preserve">Obračun je po kom izvedenog priključka. </t>
  </si>
  <si>
    <t>Obračun po komadu kompletno ugrađenog poklopaca.</t>
  </si>
  <si>
    <t xml:space="preserve">Pripomoć kod izrade bravarskih i montažerskih radova (poklopci,  fazonski komadi i armature), zatvaranje otvora betonom nakon ugradnje. U cijenu uračunati sav potrebni rad i materijal. </t>
  </si>
  <si>
    <t xml:space="preserve">Obračun po kompletno izvedenim svim radovima stavke. </t>
  </si>
  <si>
    <t xml:space="preserve">Izrada obloge cijevi (iznad cijevi) sitnim materijalom, krupnoće zrna 0-8 mm, sa propisanim nabijanjem.  Nakon polaganja cijevi na posteljicu i montaže cjevovoda, cijevi zasuti opisanim sitnim materijalom do 30 cm iznad tjemena  cijevi, uz pažljivo nabijanje, poljevanje i podbijanje ispod cijevi. </t>
  </si>
  <si>
    <t>Obračun po m3 izvedene obloge u sraslom stanju.</t>
  </si>
  <si>
    <t>Obračun po m3 zatrpanog rova u sraslom stanju.</t>
  </si>
  <si>
    <t>Obračun po m3 sraslog materijala.</t>
  </si>
  <si>
    <t xml:space="preserve">Izrada nasipa  zamjenskim materijalom, veličine zrna do 64 mm do donjeg ustroja ceste (drobljenim kamenom, šljunkom) nakon izvedbe obloge cjevovoda do nosivog sloja prometnice. Strojno nasipanje i razastiranje, prema potrebi vlaženje ili sušenje, planiranje nasipanih slojeva debljine i nagiba prema projektu, te zbijanje s odgovarajućim sredstvima. U cijenu je uključen sav rad i materijal, utovar i transport iz pozajmišta koje osigurava izvođač radova.Materijal nabijati strojnim i ručnim nabijačima u slojevima od 30 cm, a završni sloj prije izrade kolovozne konstrukcije sabiti na modul stišljivosti Ms 40 MN/m2. </t>
  </si>
  <si>
    <t>Obračun po m3  izvedenog zasipa u sraslom stanju.</t>
  </si>
  <si>
    <t>Izrada posteljice (ispod cijevi) sitnim materijalom, krupnoće zrna 0 do 8 mm, sa propisanim nabijanjem. Materijal nabijati strojnim i ručnim nabijačima. Posteljica mora biti ravna i prilagođena obliku cijevi u uzdužnom smjeru da cijev po cijeloj dužini naliježe na istu. Podmetanje ispod cijevi kamena ili podupiranje najstrože se zabranjuje.</t>
  </si>
  <si>
    <t xml:space="preserve"> Obračun po m3 izvedene posteljice u sraslom stanu.</t>
  </si>
  <si>
    <t>a) GRP cjevovod DN250mm, SN10000N/m3</t>
  </si>
  <si>
    <t>b) GRP cjevovod DN200mm, SN10000N/m4</t>
  </si>
  <si>
    <t>c) GRP cjevovod DN160mm, SN10000N/m5</t>
  </si>
  <si>
    <t>Punostjenih PVC cijevi DN160, SN8</t>
  </si>
  <si>
    <t>Obračun po komadu nabavljenog, isporučenog i ugrađenog okna (betonski prsten i poklopac predmet su zasebnih stavki).</t>
  </si>
  <si>
    <t>a) jednostruka kosa račva</t>
  </si>
  <si>
    <t>b) koljena-kosa</t>
  </si>
  <si>
    <t>c) koljena-ravna</t>
  </si>
  <si>
    <t>d) redukcija</t>
  </si>
  <si>
    <t>e) čep za zatvaranje cijevi</t>
  </si>
  <si>
    <r>
      <t xml:space="preserve">   JKR</t>
    </r>
    <r>
      <rPr>
        <vertAlign val="subscript"/>
        <sz val="10"/>
        <rFont val="Tahoma"/>
        <family val="2"/>
        <charset val="238"/>
      </rPr>
      <t>45°</t>
    </r>
    <r>
      <rPr>
        <sz val="10"/>
        <rFont val="Tahoma"/>
        <family val="2"/>
        <charset val="238"/>
      </rPr>
      <t xml:space="preserve">f 160x110 mm                                               </t>
    </r>
  </si>
  <si>
    <r>
      <t xml:space="preserve">   K</t>
    </r>
    <r>
      <rPr>
        <vertAlign val="subscript"/>
        <sz val="10"/>
        <rFont val="Tahoma"/>
        <family val="2"/>
        <charset val="238"/>
      </rPr>
      <t>45°</t>
    </r>
    <r>
      <rPr>
        <sz val="10"/>
        <rFont val="Tahoma"/>
        <family val="2"/>
        <charset val="238"/>
      </rPr>
      <t xml:space="preserve"> f 110 mm                                                </t>
    </r>
  </si>
  <si>
    <r>
      <t xml:space="preserve">   K</t>
    </r>
    <r>
      <rPr>
        <vertAlign val="subscript"/>
        <sz val="10"/>
        <rFont val="Tahoma"/>
        <family val="2"/>
        <charset val="238"/>
      </rPr>
      <t>87°</t>
    </r>
    <r>
      <rPr>
        <sz val="10"/>
        <rFont val="Tahoma"/>
        <family val="2"/>
        <charset val="238"/>
      </rPr>
      <t xml:space="preserve"> f 110 mm                                                </t>
    </r>
  </si>
  <si>
    <t>Obračun po komadu kompletno izrađenog ventilacionog oduška.</t>
  </si>
  <si>
    <r>
      <t xml:space="preserve">   JKR</t>
    </r>
    <r>
      <rPr>
        <vertAlign val="subscript"/>
        <sz val="10"/>
        <rFont val="Tahoma"/>
        <family val="2"/>
        <charset val="238"/>
      </rPr>
      <t>45°</t>
    </r>
    <r>
      <rPr>
        <sz val="10"/>
        <rFont val="Tahoma"/>
        <family val="2"/>
        <charset val="238"/>
      </rPr>
      <t xml:space="preserve">f 200x160 mm                                               </t>
    </r>
  </si>
  <si>
    <r>
      <t xml:space="preserve">   JKR</t>
    </r>
    <r>
      <rPr>
        <vertAlign val="subscript"/>
        <sz val="10"/>
        <rFont val="Tahoma"/>
        <family val="2"/>
        <charset val="238"/>
      </rPr>
      <t>45°</t>
    </r>
    <r>
      <rPr>
        <sz val="10"/>
        <rFont val="Tahoma"/>
        <family val="2"/>
        <charset val="238"/>
      </rPr>
      <t xml:space="preserve">f 160x160 mm                                               </t>
    </r>
  </si>
  <si>
    <r>
      <t xml:space="preserve">   K</t>
    </r>
    <r>
      <rPr>
        <vertAlign val="subscript"/>
        <sz val="10"/>
        <rFont val="Tahoma"/>
        <family val="2"/>
        <charset val="238"/>
      </rPr>
      <t>45°</t>
    </r>
    <r>
      <rPr>
        <sz val="10"/>
        <rFont val="Tahoma"/>
        <family val="2"/>
        <charset val="238"/>
      </rPr>
      <t xml:space="preserve"> f 250 mm                                                </t>
    </r>
  </si>
  <si>
    <r>
      <t xml:space="preserve">   K</t>
    </r>
    <r>
      <rPr>
        <vertAlign val="subscript"/>
        <sz val="10"/>
        <rFont val="Tahoma"/>
        <family val="2"/>
        <charset val="238"/>
      </rPr>
      <t>45°</t>
    </r>
    <r>
      <rPr>
        <sz val="10"/>
        <rFont val="Tahoma"/>
        <family val="2"/>
        <charset val="238"/>
      </rPr>
      <t xml:space="preserve"> f 160 mm                                                </t>
    </r>
  </si>
  <si>
    <r>
      <t xml:space="preserve">   K</t>
    </r>
    <r>
      <rPr>
        <vertAlign val="subscript"/>
        <sz val="10"/>
        <rFont val="Tahoma"/>
        <family val="2"/>
        <charset val="238"/>
      </rPr>
      <t>87°</t>
    </r>
    <r>
      <rPr>
        <sz val="10"/>
        <rFont val="Tahoma"/>
        <family val="2"/>
        <charset val="238"/>
      </rPr>
      <t xml:space="preserve"> f 250 mm                                                </t>
    </r>
  </si>
  <si>
    <r>
      <t xml:space="preserve">   K</t>
    </r>
    <r>
      <rPr>
        <vertAlign val="subscript"/>
        <sz val="10"/>
        <rFont val="Tahoma"/>
        <family val="2"/>
        <charset val="238"/>
      </rPr>
      <t>87°</t>
    </r>
    <r>
      <rPr>
        <sz val="10"/>
        <rFont val="Tahoma"/>
        <family val="2"/>
        <charset val="238"/>
      </rPr>
      <t xml:space="preserve"> f 160 mm                                                </t>
    </r>
  </si>
  <si>
    <t>Nosači i obujmice za učvršćenje vertikalnih cijevi od poliestera (GPR) nazivne krutosti SN10000N/m2  o zidnu konstrukciju, komplet sa gumenim uloškom, potrebnim vijcima i sidrima od nekorodirajućeg materijala.Učvršćenje cijevovoda svakih 2,00 m razmaka.
 Obračun po komadu ugrađenog nosača.</t>
  </si>
  <si>
    <t>a) vodolovna grla</t>
  </si>
  <si>
    <t>b) linijske rešetke</t>
  </si>
  <si>
    <t>Obračun po m3 izvedene posteljice u sraslom stanu.</t>
  </si>
  <si>
    <t xml:space="preserve">Izrada podložnog sloja cijevi i šahtova od betona C12/15. Stavka obuhvaća dobavu, prijevoz, ugradnju, formiranje u zadani oblik i njegu betona. </t>
  </si>
  <si>
    <t>Obračun po m3 ugrađenog sloja betona.</t>
  </si>
  <si>
    <t>Betoniranje AB ploče oko ulaznog otvora tipskog revizijskog okna od GRP-a DN800mm sa betonom C25/30, armatura Q-131, u skladu s uputstvima proizvođača okna, montaža dizalicom. Dimenzija AB rasteretne ploče iznosi 1,65x1,65m, debljina 0,20m sa dodatnim rubnim AB ojačanjem širine 0.25m, debljine 0.15m (rubna greda prema dolje).  Dodatno središnje AB ojačanje oko otvora Ø600mm za ugradnju poklopca je širine 0.25m i debljine 0.15m (središnja greda prema gore).U cijenu uključiti ležaj poklopca veličine Ø600mm i njegovu ugradnju, sav rad i materijal, te njega betona.</t>
  </si>
  <si>
    <t xml:space="preserve"> Obračun po komadu kompletno izvedene i montirane ploče</t>
  </si>
  <si>
    <t>Obračun po komadu izvedenog okna.</t>
  </si>
  <si>
    <t xml:space="preserve">Izrada okna za jednostruki slivnik koji se priključuju na oborinski sustav odvodnje od betonskih kanalizacionih cijevi cijevi ø400 mm. U stavku uračunati i betonsku podlogu 70*70cm, debljine sloja 20 cm, kao i ležaj rešetke koja se izvodi u nagibu rigola, sve iz betona C 16/20. </t>
  </si>
  <si>
    <t xml:space="preserve">Izrada okna zadvostrukii slivnik koji se priključuju na oborinski sustav odvodnje od betonskih kanalizacionih cijevi cijevi ø400 mm. U stavku uračunati i betonsku podlogu 70*70cm, debljine sloja 20 cm, kao i ležaj rešetke koja se izvodi u nagibu rigola, sve iz betona C 16/20. </t>
  </si>
  <si>
    <t>Obračun po m2.</t>
  </si>
  <si>
    <t xml:space="preserve">Obračun po m3. </t>
  </si>
  <si>
    <t xml:space="preserve"> a) kompletna linijska rešetka  L=6,50m-spoj na okno O1/4;</t>
  </si>
  <si>
    <t xml:space="preserve"> b) kompletna linijska rešetka  L=11.0m-spoj na okno O5/5;</t>
  </si>
  <si>
    <t xml:space="preserve">Izvedba spoja postojećih priključaka na nova okna. U stavku su uključeni svi radovi i  materijal u svezi s izradom spoja. Napomena: Obavezna detekcija i provjera kote postojećeg priključka objekta. </t>
  </si>
  <si>
    <t xml:space="preserve">Dobava i ugradba rešetki za vodolovna grla. Lijevanoželjezne tipske kišne rešetke za vodolovna grla veličine su 400x400 mm, teški tip. </t>
  </si>
  <si>
    <t>Obračun po komadu ugrađene rešetke.</t>
  </si>
  <si>
    <t>a) vertikalna cijev okna DN800mm - bez supaljki: dubina izvedbe 0,7-1,6m</t>
  </si>
  <si>
    <t>b) vertikalna cijev okna DN1000mm - sa stupaljkama: dubina izvedbe 1.6-2,6m</t>
  </si>
  <si>
    <t>a) koljena-kosa</t>
  </si>
  <si>
    <t>b) koljena-ravna</t>
  </si>
  <si>
    <t>Probni iskop radi točnog određivanja položaja postojećih cjevovoda za spoj na nove cjevovode. Radove izvesti uz prisutstvo predstavnika Vodovoda d.o.o. Zadar. Iskop prosječno 23.0 m3 po mjestu spoja, odnosno do stvarne dubine postojećeg cjevovoda. Iskop obaviti dijelom i ručno.</t>
  </si>
  <si>
    <t xml:space="preserve">Planiranje dna rova cjevovoda i građevinskih jama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</si>
  <si>
    <t>Obračun po m2 isplanirane površine.</t>
  </si>
  <si>
    <t>Obračun po m3 .</t>
  </si>
  <si>
    <t>a) DN 80</t>
  </si>
  <si>
    <t>b) DN 100</t>
  </si>
  <si>
    <t xml:space="preserve">Izrada betonskih oslonaca otcjepnih komada ogranaka, N fazona i zasuna,  dimenzija i oblika prema detaljima iz grafičkih priloga. Betoniranje vršiti betonom C16/20. Svi blokovi se betoniraju prije tlačne probe. U cijenu uključena potrebna oplata.    </t>
  </si>
  <si>
    <t xml:space="preserve">Obračun po komadu izvedenog betonskog oslonca.   </t>
  </si>
  <si>
    <t xml:space="preserve">Betoniranje AB bloka ispod kape zasuna betonom C16/20 vanjskih dimenzija 40 * 40 cm visine 15 cm sa otvorom fi 19 cm. Blok armirati sa 4 fi 12, vilice fi 6/10. U jediničnu cijenu uračunata i potrebna oplata. </t>
  </si>
  <si>
    <t>Obračun po komadu izvedenog bloka.</t>
  </si>
  <si>
    <t xml:space="preserve">Betoniranje prstena oko kape zasuna betonom C16/20 vanjskih dimenzija 40 * 40 cm, visine 27 cm. Otvor u betinu je okrugli fi 19 cm, prema obliku kape zasuna. U jediničnu cijenu uračunata oplata. </t>
  </si>
  <si>
    <t>Obračun po konadu ubetonirane kape.</t>
  </si>
  <si>
    <t xml:space="preserve">Betoniranje AB bloka ispod kape hidranta betonom C16/20 vanskih dimenzija 65 * 55 cm visine 30 cm. U jediničnu cijenu je uračunata oplata. </t>
  </si>
  <si>
    <t xml:space="preserve">Betoniranje prstena oko kape hidranta betonom C16/20 vanjskih dimenzija 65 * 55 cm, visine 31 cm. Otvor u betonu je ovalni dimenzija 36 * 26 cm, a prema obliku kape hidranta. U jediničnu cijenu uračunata oplata. </t>
  </si>
  <si>
    <t>Obračun po kamadu ubetonirane kape.</t>
  </si>
  <si>
    <t>Obračun po komadu kompletno izvedenog šahta.</t>
  </si>
  <si>
    <t xml:space="preserve">Betoniranje blokova osiguranja horizontalnih i vertikalnih krivina, te završetka cjevovod dimenzija i oblika prema detaljima iz grafičkih priloga. Betoniranje vršiti betonom C16/20. Svi blokovi se betoniraju prije tlačne probe. U cijenu uključena potrebna oplata. Stavka obuhvaća i čelične obujmice i sidra za izvedbu blokova osiguranja vertikalnih krivina. </t>
  </si>
  <si>
    <t>Obračun po komadu ubetonirane kape.</t>
  </si>
  <si>
    <t xml:space="preserve">Obračun po komadu izvedenog bunarića. </t>
  </si>
  <si>
    <t xml:space="preserve">Izvedba bunarića za hidrante  iz opeke debljine 12 cm u cementnom mortu 1 : 2 kompletno. U cijenu je uključena nabava, doprema i ugradnja pune opeke normalnog formata, te spravljanje cementnog morta. </t>
  </si>
  <si>
    <t>a) DN20</t>
  </si>
  <si>
    <t>b) DN25</t>
  </si>
  <si>
    <t>c) DN50</t>
  </si>
  <si>
    <t>a) DN80</t>
  </si>
  <si>
    <t>b) DN80</t>
  </si>
  <si>
    <t>c) DN100</t>
  </si>
  <si>
    <t>d) DN80 L=300</t>
  </si>
  <si>
    <t>e) DN100/80</t>
  </si>
  <si>
    <t>f) DN80/80</t>
  </si>
  <si>
    <t>g) DN100/50</t>
  </si>
  <si>
    <t>h) DN100/80</t>
  </si>
  <si>
    <t>i) DN80</t>
  </si>
  <si>
    <t>j) DN80</t>
  </si>
  <si>
    <t>k) DN80/30°</t>
  </si>
  <si>
    <t>l) DN100/30°</t>
  </si>
  <si>
    <t>m) DN80/45°</t>
  </si>
  <si>
    <t>n) DN100/45°</t>
  </si>
  <si>
    <t>q) DN80</t>
  </si>
  <si>
    <t>o) DN80/80</t>
  </si>
  <si>
    <t>p) DN50</t>
  </si>
  <si>
    <t>r) DN80/s otvorom DN50</t>
  </si>
  <si>
    <t>s) DN80/s otvorom DN25</t>
  </si>
  <si>
    <t xml:space="preserve">Izvedba provizornih cjevovoda i kućnih privremenih priključaka radi osiguranja vodoopskrbe potrošača za vrijeme radova na izgradnji kanalizacije i rekonstrukciji cjevovoda. Provizorij će se izvesti od PE cijevi. Veličina profila cijevi ovisiti će o duljini samog provizorija i broju potrošača na njemu, a biti će u rasponu od DN 20 mm (priključni vodovi) do DN 110 mm (sve za 10 bara). Stavka obuhvaća nabavu, dopremu na gradilište i razvlačenje cijevi kao i njihovo spajanje i sidrenje na čitavoj dužini trase te kasniju demontažu provizorija. Također, stavka obuhvaća i sav eventualni strojni i ručni iskop materijala za potrebu izvedbe provizornog spoja na postojeću vodovodnu mrežu, prekope i zatrpavanja na mjestima gdje je to potrebno te druge građevinske radove po potrebi. U slučaju opasnosti od smrzavanja, provizorij je potrebno zaštiti od istog na adekvatan način. Radove po ovoj stavci izvest prema uvjetima poduzeće koje upravlja postojećom vodovodnom mrežom (Vodovod d.o.o. Zadar) te je izvođač radova  dužan od Vodovoda d.o.o. Zadar zatražiti uvjete za izvršenje radova predmetne stavke.  Obračun po kompletno izvedenom provizoriju. Stavkom je obuhvaćen sav materijal i rad na montaži, demontaži te njeno pomicanje na novu lokaciju gradilišta. </t>
  </si>
  <si>
    <t>Obračun za kompletne radove.</t>
  </si>
  <si>
    <t>a) EV zasun kratki DN 50+ tel.ugr. garnitura i ul. kapa</t>
  </si>
  <si>
    <t xml:space="preserve">a) DN 80 mm                                                           </t>
  </si>
  <si>
    <t xml:space="preserve">b) DN 50 mm                                                           </t>
  </si>
  <si>
    <t>a) spoj na post cjevovod DN 50</t>
  </si>
  <si>
    <t>b) spoj na post cjevovod DN 80</t>
  </si>
  <si>
    <t>c) spoj na post cjevovod DN 100</t>
  </si>
  <si>
    <t>a) DN25</t>
  </si>
  <si>
    <t>b) DN32</t>
  </si>
  <si>
    <t>Nosači za učvršćenje vertikalnih vodova cjevovoda o zidnu konstrukciju, komplet sa gumenim uloškom i potrebnim vijcima. Učvršćenje cijevovoda svakih 2,00 m razmaka.</t>
  </si>
  <si>
    <t xml:space="preserve"> Obračun po kom ugrađenog nosača.</t>
  </si>
  <si>
    <t xml:space="preserve">Obračunava se po stvarnim troškovima izvršioca.   </t>
  </si>
  <si>
    <t xml:space="preserve">Nabava, dobava i ugradnja materijala za izvedbu priključka za zaljevanje zelenih površina (dimenzija DN32) u AB oknu koje je predmet zasebne stavke, uključivo njihovo spajanje na vodoopskrnu mrežu. Vodovodni priključak se sastoji od oglice, uličnog ventila, teleskopske ugradbene garniture, ulične kape, pocinčane cijevi,  horizontalnog vodomjera DN32 i pripadajućih armatura i fitinga. Pocinčana cijev se omata dekorodal trakom i tako omotana cijev premazuje se resitolom. Radove izvodi poduzeće koje upravlja postojećom vodovodnom mrežom. U cijenu je uračunat sav potreban rad i materijal. </t>
  </si>
  <si>
    <t>Ispitivanje cjevovoda na nepropusnost (tlačna proba). U stavku je uključena montaža i demontaža privremenog dovoda vode i spojeva, aparata za tlačenje sa manometrom i kontrolnim manometrom,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 Stavka uključuje predprobu, glavnu probu i skupnu probu.</t>
  </si>
  <si>
    <t>Obračun po m' cjevovoda.</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</si>
  <si>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t>
  </si>
  <si>
    <t>Dezinfekcija montiranog cjevovoda prije stavljanja istog u pogon.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 U cijenu uključen sav rad, utrošak vode i dezifekcijskog sredstva, uzimanje i nošenje uzorka na analizu te dobivanje atesta o sanitarnoj ispravnosti kod nadležne zdravstvene ustanove.</t>
  </si>
  <si>
    <t xml:space="preserve">Nabava, doprema i postavljanje trake za trajno označavanje cjevovoda (plava s natpisom VODOVOD). Traka se postavlja u vrh sitnozrnatog materijala. </t>
  </si>
  <si>
    <t>Obračun po m' postavljene trake</t>
  </si>
  <si>
    <t>RADOVI SA TUCANIKOM</t>
  </si>
  <si>
    <t>Protukorovna folija se obračunava  po m²= 358</t>
  </si>
  <si>
    <t>Prašina/tampon (frakcija 0-4 cm) 
obračunava se po m³= 358 x 0,05= 17,9 m³</t>
  </si>
  <si>
    <t>Izrada i montaža rubnjaka u razini tla. Materijal za izradu je corten čelični lim. Rubnjaci se ugrađuju na mjesta razdvajanja dviju različitih zelenih površina (npr. između travnjaka i gredice sa raslinjem) te na mjestima razdvajanja travnjaka ili gredice sa raslinjem i hodne površine od drobljenog kamena (šljunčana površina).
Visina rubnjaka je 20 cm, debljina lima je 5 mm. 
Corten čelične trake se pričvršćuju točkastim temeljima (razmak između temelja je 1m) koji osiguravaju stabilnost rubnjaka. 
Rubnjaci prate nagib terena.</t>
  </si>
  <si>
    <t>1.1.9.</t>
  </si>
  <si>
    <t>Obračun po kompletu.</t>
  </si>
  <si>
    <t>ORMAR ISTOČNOG DIJELA PROMETNICE OJR3-1</t>
  </si>
  <si>
    <t>ORMAR ZAPADNOG DIJELA PROMETNICE OJR5-1</t>
  </si>
  <si>
    <t>a) NYY-J 5x16 mm²</t>
  </si>
  <si>
    <t>b) NYY-J 3x16 mm²</t>
  </si>
  <si>
    <t>c) NYY-J 3x2,5 mm²</t>
  </si>
  <si>
    <t>d) NYY-J 3x1,5 mm²</t>
  </si>
  <si>
    <t xml:space="preserve"> INSTALACIJE JAVNE RASVJETE</t>
  </si>
  <si>
    <t>a) 1xFID sklopka 4P/40A/0,03A</t>
  </si>
  <si>
    <t>b) 2xjednopolni prekidač 16A/230V</t>
  </si>
  <si>
    <t>c) 1xtropolni prekidač 16A/400V</t>
  </si>
  <si>
    <t>d) 2xšuko priključnica 16A/230V, IP54</t>
  </si>
  <si>
    <t>e) 1xšuko priključnica 16A/400V, IP54</t>
  </si>
  <si>
    <t>a) NYY-J 5x10 mm²</t>
  </si>
  <si>
    <t>b) NYY-J 3x10 mm²</t>
  </si>
  <si>
    <t>c) NYY-J 5x16 mm²</t>
  </si>
  <si>
    <t>UKUPNO DOKUMENTACIJA I ISPITIVANJA</t>
  </si>
  <si>
    <t xml:space="preserve">    </t>
  </si>
  <si>
    <t>5.1.1.</t>
  </si>
  <si>
    <t>5.2.1.</t>
  </si>
  <si>
    <t>5.2.2.</t>
  </si>
  <si>
    <t>5.2.3.</t>
  </si>
  <si>
    <r>
      <t>m</t>
    </r>
    <r>
      <rPr>
        <vertAlign val="superscript"/>
        <sz val="10"/>
        <color theme="1"/>
        <rFont val="Tahoma"/>
        <family val="2"/>
      </rPr>
      <t>1</t>
    </r>
  </si>
  <si>
    <t>ZAJEDNIČKE STAVKE ZA IZVEDBU VODOVODA I ODVODNJE UKUPNO:</t>
  </si>
  <si>
    <t>ZEMLJANI RADOVI UKUPNO :</t>
  </si>
  <si>
    <t xml:space="preserve"> MONTAŽERSKI RADOVI UKUPNO :</t>
  </si>
  <si>
    <t xml:space="preserve"> OBORINSKA ODVODNJA UKUPNO:</t>
  </si>
  <si>
    <t xml:space="preserve"> ZEMLJANI RADOVI UKUPNO:</t>
  </si>
  <si>
    <t>BETONSKI I ARMIRANO-BETONSKI RADOVI UKUPNO:</t>
  </si>
  <si>
    <t>ZIDARSKI RADOVI UKUPNO:</t>
  </si>
  <si>
    <t>MONTAŽERSKI RADOVI UKUPNO:</t>
  </si>
  <si>
    <t>FEKALNA ODVODNJA UKUPNO:</t>
  </si>
  <si>
    <t>5.1.1.1.</t>
  </si>
  <si>
    <t>5.1.1.2.</t>
  </si>
  <si>
    <t>Dobava, doprema i polaganje cijevi iz polietilena PEHD100, 63x3,8mm, SDR17, 10 bara za izvedbu opskrbnog voda i priključnih ogranaka. Kraj ogranka se ostavlja cca. 1m iznad vrha rova i zatvara završnim komadom PN10 bara. Stavka uključuje sav potreban materijal i rad za izvedbu spojeva na cjevovodu. Obračun po dužnom metru ugrađenog cjevovoda. Količina uključuje 1m' cijevi po priključnom mjestu za dizanje priključka iznad vrha rova. Izvodi se 8 priključnih ogranaka. Opskrbna cijev polaže se nakon dizanja sloja prometnice na dubini 40cm. Dizanje sloja prometnice nije predmet ovog troškovnika.
Približan popis spojeva na cjevovodu:</t>
  </si>
  <si>
    <t xml:space="preserve">Koljeno 63mm… 17 kom. </t>
  </si>
  <si>
    <t xml:space="preserve">Završni komad 63mm… 8 kom. </t>
  </si>
  <si>
    <t xml:space="preserve">T-komad 63mm… 7 kom. </t>
  </si>
  <si>
    <t xml:space="preserve">Spojnica 63mm… 5 kom. </t>
  </si>
  <si>
    <t>Dobava, doprema i polaganje cijevi iz polietilena PEHD100, 32x1,9mm, SDR17, 10 bara za izvedbu lateralnog voda. Kraj ogranka se ostavlja cca. 1m iznad vrha rova i zatvara završnim komadom PN10 bara. Stavka uključuje sav potreban materijal i rad za izvedbu spojeva na cjevovodu. Obračun po dužnom metru ugrađenog cjevovoda. Količina uključuje 1m' cijevi po priključnom mjestu za dizanje priključka iznad vrha rova. Cijev polaže se nakon dizanja sloja prometnice na dubini 40cm. Dizanje sloja prometnice nije predmet ovog troškovnika.
Približan popis spojeva na cjevovodu:</t>
  </si>
  <si>
    <t xml:space="preserve">Koljeno 32mm… 4 kom. </t>
  </si>
  <si>
    <t xml:space="preserve">Završni komad 32mm… 4 kom. </t>
  </si>
  <si>
    <t xml:space="preserve">Spojnica 32mm… 4 kom. </t>
  </si>
  <si>
    <t>5.1.1.3.</t>
  </si>
  <si>
    <t>Dobava, doprema i polaganje PEHD cijevi promjera 25mm za zaštitu električnog kabela automatike. Cijev se siječe prema potrebi i polaže neprekinuta i bez koljena. Obračun po dužnom metru. Količina uključuje 10% tehnološkog dodatka.</t>
  </si>
  <si>
    <t xml:space="preserve">Dobava, doprema i polaganje bakrenog dvožilnog kabela za podzemnu ugradnju s izolacijom i plaštem tip PP00 2x2,5mm2. Kabel se uvlači u zaštitnu cijev 25mm i polaže zajedno sa opskrbnim cjevovodom. Na mjestima predviđenih priključaka ostavlja se cca. 2m slobodnog kabla. Između priključnih ogranaka kabel se polaže u jednom komadu. Kabel se nakon polaganja treba testirati, te krajeve kabla vidljivo obilježiti i vezati za PE cijev izvoda s opskrbnog voda. </t>
  </si>
  <si>
    <t>5.1.1.4.</t>
  </si>
  <si>
    <t>5.1.1.5.</t>
  </si>
  <si>
    <t>5.1.1.6.</t>
  </si>
  <si>
    <t xml:space="preserve">Obračun prema ukupnoj duljini ugrađene cijevi. </t>
  </si>
  <si>
    <t xml:space="preserve">Dobava  i ugradnja proturnih cijevi iz PVC SN4 DN110, s ugradnjom okomito na trase budućih staza, i prometnica za naknadno provlačenje opskrbnih i lateralnih vodova instalacije navodnjavanja. U cijenu stavke uključiti rezanje cijevi prema potrebi kako je predviđeno na situaciji temeljnog razvoda. Otvore cijevi provizorno zaštititi od ulaska nečistoće, a krajeve obilježiti trakom za obilježavanje i zabodenim kolcem. Ukupno se proturne cijevi ugrađuju na 4 mjesta (vidi situaciju temeljnog razvoda za navodnjavanje). </t>
  </si>
  <si>
    <t>5.1.1.7.</t>
  </si>
  <si>
    <t>5.1.1.8.</t>
  </si>
  <si>
    <t>Dobava i ugradnja izolacijskog zasuna DN50 na cjevovodu promjera 63mm i izvedba priključka na vodovodnu mrežu. Zasun se ugrađuje u vodovodnim priključnim oknima, na nacrtu označenim kao A i B.
Stavka uključuje sav ostali potreban spojni materijal i rad za ispunjenje opisa stavke.</t>
  </si>
  <si>
    <t>5.1.1.9.</t>
  </si>
  <si>
    <t>NAVODNJAVANJE FAZA 1 - TEMELJNI RAZVOD VODE I KABELA AUTOMATIKE UKUPNO</t>
  </si>
  <si>
    <t>NAVODNJAVANJE FAZA 2</t>
  </si>
  <si>
    <t>ZEMLJANI I GRAĐEVINSKI RADOVI</t>
  </si>
  <si>
    <t>MONTAŽERSKI RADOVI - UKUPNO</t>
  </si>
  <si>
    <t>5.2.1.1.</t>
  </si>
  <si>
    <t>Obijanje svježe betonske posteljice rubnjaka prometnica i staza za ugradnju rasprskivača. Posteljica se obija u širini cca. 10 cm na način da se uz rubnjak ostavlja slobodan prostor visine cca. 20cm za ugradnju rasprskivača neposredno uz rubnjak.</t>
  </si>
  <si>
    <t>5.2.1.2.</t>
  </si>
  <si>
    <t>5.2.1.3.</t>
  </si>
  <si>
    <t>INSTALATERSKI RADOVI</t>
  </si>
  <si>
    <t>5.2.2.1.</t>
  </si>
  <si>
    <t>5.2.2.2.</t>
  </si>
  <si>
    <t>5.2.2.3.</t>
  </si>
  <si>
    <t>5.2.2.4.</t>
  </si>
  <si>
    <t>5.2.2.5.</t>
  </si>
  <si>
    <t>5.2.2.6.</t>
  </si>
  <si>
    <t xml:space="preserve">Dobava, doprema i polaganje cijevi iz polietilena PE100, 32x1,9mm, SDR17, 10 bara za izvedbu lateralnih vodova. Stavka uključuje dobavu i ugradnju kvalitetnih spojnica iz polipropilena PN10 za izvedbu kompletnog cjevovoda s ograncima. </t>
  </si>
  <si>
    <t xml:space="preserve">Obračun po dužnom metru cjevovoda. </t>
  </si>
  <si>
    <t>Dobava, doprema i polaganje cijevi iz polietilena PE100, 50x2,9mm, SDR17, 10 bara. Stavka uključuje dobavu i ugradnju kvalitetnih spojnica iz polipropilena PN10 za izvedbu kompletnog cjevovoda s ograncima.</t>
  </si>
  <si>
    <t xml:space="preserve">Dobava, doprema i polaganje cijevi iz polietilena PE100, 40x2,4mm, SDR17, 10 bara za izvedbu lateralnih vodova. Stavka uključuje dobavu i ugradnju kvalitetnih spojnica iz polipropilena PN10 za izvedbu kompletnog cjevovoda s ograncima. </t>
  </si>
  <si>
    <t>Dobava, doprema i polaganje cijevi iz polietilena PE100, 63x3,8mm, SDR17, 10 bara. Stavka uključuje dobavu i ugradnju kvalitetnih spojnica iz polipropilena PN10 za izvedbu kompletnog cjevovoda s ograncima i spojevima na razdjelne ventile.</t>
  </si>
  <si>
    <t xml:space="preserve"> Obračun po dužnom metru ugrađenog cjevovoda.</t>
  </si>
  <si>
    <t>Ispiranje instalacije po sekcijama. Ispiranje se vrši čistom vodom nakom bušenja otvora u lateralnim cijevima, prije ugradnje rasprskivača i spajanja cijevi kap po kap. Ukoliko se cijev ispire nakon ugradnje rasprskivača ispiranje se vrši kroz otvoreni kraj cjevovoda. Ispiranje se vrši s količinom minimalno dva volumena segmenta cijevi koji se ispire.</t>
  </si>
  <si>
    <t>5.2.2.7.</t>
  </si>
  <si>
    <t xml:space="preserve">Dobava, doprema i polaganje pocinčane trake za uzemljenje FeZn 25x4mm. Traka se polaže u isti rov s ostalim instalacijama sustava za navodnjavanje, u duljini 10m, uz svaki označeni dekoder. </t>
  </si>
  <si>
    <t>5.2.2.8.</t>
  </si>
  <si>
    <t>Dobava, doprema i ugradnja kuglastog ventila promjera R1"1/2 (DN40) za priključak sklopova s elektroventilima  Stavka uključuje dobavu i ugradnju pripadajućih spojnih elemenata iz PP PN10bar:
Koljeno 1"1/2 Ž ... 1 kom.
Nipla 1"1/2 ... 1 kom.
Mehanička spojnica 63x1"1/2M ... 1 kom.
Pripadajući brtveni materijal</t>
  </si>
  <si>
    <t>5.2.2.9.</t>
  </si>
  <si>
    <t>5.2.2.10.</t>
  </si>
  <si>
    <t>5.2.2.11.</t>
  </si>
  <si>
    <t>5.2.2.12.</t>
  </si>
  <si>
    <t>5.2.2.13.</t>
  </si>
  <si>
    <t>5.2.2.14.</t>
  </si>
  <si>
    <t>5.2.2.15.</t>
  </si>
  <si>
    <t>5.2.2.16.</t>
  </si>
  <si>
    <t>5.2.2.17.</t>
  </si>
  <si>
    <t>5.2.2.18.</t>
  </si>
  <si>
    <t>5.2.2.19.</t>
  </si>
  <si>
    <t>5.2.2.20.</t>
  </si>
  <si>
    <t>5.2.2.21.</t>
  </si>
  <si>
    <t>5.2.2.22.</t>
  </si>
  <si>
    <t>5.2.2.23.</t>
  </si>
  <si>
    <t>5.2.2.24.</t>
  </si>
  <si>
    <t>5.2.2.25.</t>
  </si>
  <si>
    <t>5.2.2.26.</t>
  </si>
  <si>
    <t>Dobava, doprema i ugradnja nadžbuknog elektroormarića približne dimenzije 50x60x20cm s bravicom i ključem.
Ormarić se montira na fasadu objekta Garden, na mjesto prikazano na situaciji. U cijenu uračunati dobavu i izvedbu kabelskih kanalica 30x17mm u duljini cca. 5m'.</t>
  </si>
  <si>
    <t>5.2.2.27.</t>
  </si>
  <si>
    <t>5.2.2.28.</t>
  </si>
  <si>
    <t>5.2.2.29.</t>
  </si>
  <si>
    <t>5.2.2.30.</t>
  </si>
  <si>
    <t>5.2.2.31.</t>
  </si>
  <si>
    <t>5.2.2.32.</t>
  </si>
  <si>
    <t>INSTALATERSKI RADOVI UKUPNO</t>
  </si>
  <si>
    <t xml:space="preserve">Unos podataka u upravljački sustav s provedbom snimanja protoka po pojedinačnim linijama i izradom korisničkih programa. </t>
  </si>
  <si>
    <t>5.2.3.1.</t>
  </si>
  <si>
    <t>5.2.3.2.</t>
  </si>
  <si>
    <t>REKAPITULACIJA TROŠKOVNIK: 5/5 NAVODNJAVANJE</t>
  </si>
  <si>
    <t>REKAPITULACIJA TROŠKOVNIK: 4/5 HORTIKULTURA</t>
  </si>
  <si>
    <t>REKAPITULACIJA TROŠKOVNIKA: 3/5 ELEKTROTEHNIČKI RADOVI</t>
  </si>
  <si>
    <t>REKAPITULACIJA TROŠKOVNIK 2/5 : VODOVOD I KANALIZACIJA</t>
  </si>
  <si>
    <t>REKAPITULACIJA TROŠKOVNIK: 1/5 GRAĐEVINSKO - OBRTNIČKI RADOVI</t>
  </si>
  <si>
    <t>POVEZIVANJE, PROGRAMIRANJE I OBUKA KORISNIKA</t>
  </si>
  <si>
    <t>POVEZIVANJE, PROGAMIRANJE I OBUKA KORISNIKA</t>
  </si>
  <si>
    <t>UKUPNO NAVODNJAVANJE</t>
  </si>
  <si>
    <t>NAVODNJAVANJE</t>
  </si>
  <si>
    <t>Izrada zasipa rova materijalom iz iskopa s privremene deponije (stavka ne uključuje nabavu materijala). Dovoz i zatrpavanje rova kolektora nasipom od probranog materijala iz iskopa. U ovom materijalu ne smije biti kamenja promjera većeg od 12 cm te raslinja i humusa. Nakon izrade obloge cijevi. Strojno nasipanje i razastiranje, prema potrebi vlaženje ili sušenje, planiranje nasipanih slojeva debljine i nagiba prema projektu, te zbijanje s odgovarajućim sredstvima. Materijal nabijati strojnim i ručnim nabijačima u slojevima od 30 cm, a završni sloj prije izrade kolovozne konstrukcije sabiti na modul stišljivosti Ms 40 MN/m2. U cijenu je uključen sav rad i materijal, utovar i transport iz pozajmišta koje osigurava izvođač radova.Obračun po m3 stvarno ugrađenog i zbijenog nasipa, a u cijenu je uključen sav rad na pripremi i obradi materijala, izradi nasipa te planiranju, sav ostali rad, transporti i oprema, kao i ispitivanja i kontrola kakvoće. Obračun po m3  izvedenog zasipa u sraslom stanju.</t>
  </si>
  <si>
    <t xml:space="preserve">Izrada odzrake s ventilacijskom odzračnom kapom i filterom zraka sa aktivnim ugljenom ili kemijskom ispunom.  Filter se spaja na vertikalni odvodni dio ventilacije; promjer priključne cijevi DN160mm (optimalni kapacitet filtera zraka min. 800m³/h). Ukupna dužina vertikalne odzrake u odnosu na kotu uređenog terena iznosi cca L=350cm. Montaža odzračne kape na 50cm iznad atike ravnog krova objekta iznad ribarnice. Stavkom je obuhvaćena dobava, doprema na gradilišni deponij, raznošenje duž trase te ugradba  uključivo sav potreban rad i materijal. </t>
  </si>
  <si>
    <t xml:space="preserve">Izrada zasipa rova materijalom iz iskopa s privremene deponije (stavka ne uključuje nabavu materijala). Dovoz i zatrpavanje rova kolektora nasipom od probranog materijala iz iskopa. U ovom materijalu ne smije biti kamenja promjera većeg od 12 cm te raslinja i humusa. Nakon izrade obloge cijevi. Strojno nasipanje i razastiranje, prema potrebi vlaženje ili sušenje, planiranje nasipanih slojeva debljine i nagiba prema projektu, te zbijanje s odgovarajućim sredstvima. Materijal nabijati strojnim i ručnim nabijačima u slojevima od 30 cm, a završni sloj prije izrade kolovozne konstrukcije sabiti na modul stišljivosti Ms 40 MN/m2. U cijenu je uključen sav rad i materijal, utovar i transport iz pozajmišta koje osigurava izvođač radova.Obračun po m3 stvarno ugrađenog i zbijenog nasipa, a u cijenu je uključen sav rad na pripremi i obradi materijala, izradi nasipa te planiranju, sav ostali rad, transporti i oprema, kao i ispitivanja i kontrola kakvoće. </t>
  </si>
  <si>
    <t>Ispiranje i tlačna proba instalacije na hidrostatski tlak od 12 bara uz prisustvo nadzornog inženjera. Instalacija se ispire pitkom vodom bez dezinfekcije.  Tlačnu probu izvesti prema važećim tehničkim propisima s otvorenim zasunima na cjevovodu. U cijenu uključiti korištenje svih potrebnih privremenih priključnih i mjernih elemenata za provedbu tlačne probe. O provedenoj tlačnoj probi sastaviti zapisnik. Obračun po dužnom metru cjevovoda.</t>
  </si>
  <si>
    <r>
      <t>Dobava i ugradnja dizni za statičke rasprskivače s usklađenim intenzitetom navodnjavanja i kvadratnim obrascem prekrivanj</t>
    </r>
    <r>
      <rPr>
        <sz val="10"/>
        <rFont val="Tahoma"/>
        <family val="2"/>
        <charset val="238"/>
      </rPr>
      <t xml:space="preserve">a, serija MPR </t>
    </r>
    <r>
      <rPr>
        <sz val="10"/>
        <color theme="1"/>
        <rFont val="Tahoma"/>
        <family val="2"/>
      </rPr>
      <t>uključivo podešavanje dometa i kuta rada.
15EST (1,2mx4,6m)… 3 kom.
15SST (1,2mx9,2m)… 34 kom.
15RCS (1,2mx4,6m)… 10 kom.
15LCS (1,2mx4,6m)… 10 kom.</t>
    </r>
  </si>
  <si>
    <r>
      <t>Dobava i ugrad</t>
    </r>
    <r>
      <rPr>
        <sz val="10"/>
        <rFont val="Tahoma"/>
        <family val="2"/>
        <charset val="238"/>
      </rPr>
      <t>nja rotacijskih dizni puni krug za statičke rasprskivače s intenzitetom navodnjavanja od 16 mm/h/m2, serija RN</t>
    </r>
    <r>
      <rPr>
        <sz val="10"/>
        <color theme="1"/>
        <rFont val="Tahoma"/>
        <family val="2"/>
      </rPr>
      <t xml:space="preserve"> uključivo podešavanje dometa.
RN 13F (domet od 4,0 do 5,5m)… 8 kom.</t>
    </r>
  </si>
  <si>
    <t>Dobava i ugradnja dizni s usklađenim intenzitetom za dinamičke rasprskivače serije 5000, uključivo podešavanje dometa i kuta rada.
MPR25 … 20 kom.
MPR30 … 2 kom.
MPR35 … 10 kom.</t>
  </si>
  <si>
    <t>1.1.10.</t>
  </si>
  <si>
    <t>Izrada potrebnih privremenih drvenih mostića za pristup postojećim stambenim građevinama u periodu izvođenja radova na kanalizacijskim kolektorima. Stavkom je obuhvaćeno postavljanje, premještanje i uklanjanje mostića u skladu s napredovanjem radova na izgradnji, a prema odluci nadzorne službe. Obračun po komadu korištenog privremenog mostića.</t>
  </si>
  <si>
    <t>Izrada AB šahta (rekonstrukcija postojećeg okna kod tržnice). Betoniranje zidova i dna šahtova sa betonom C35/45.  U cijenu uračunati: armaturu, betoniranje, oplatu, ležaj poklopaca i poklopac 80x80cm (ili f800mm)  nosivosti 25t. Debljine zidova i dna 25cm, debljina gornje ploče 20cm. Pri vrhu šahta izvesti ležište za okvir poklopca. Dno okna s oblikovanom kinetom. Dno i zidove šahtova žbukati sa cementnom žbukom i zagladiti do crnog sjaja. Tlocrtna svijetla dimenzija šahte 1,0*1,20*1,0m. Prilikom izvedbe okna potrebno je izvesti rekonstrukciju postojećih priključaka.</t>
  </si>
  <si>
    <t xml:space="preserve">Nabava, doprema i montaža fazonskih komada od ljevanog željeza (nodularni lijev) za spoj na prirubnicu prema ISO 2531 (ili drugoj jednakovrijednoj normi) i naglavak. U stavku je uračunat sav spojni materijal (brtve, vijci, matice) za radni pritisak od 10 bara prema specifikaciji, transport, raznošenje duž trase te sav strojni i ručni rad, a vrši se prema uputama proizvođača. Fazonski komadi su iz nodularnog lijeva GGG 40. Obračun prema iskazu vodovodnog materijala. </t>
  </si>
  <si>
    <t>Nabava, doprema i montaža zasuna od ljevanog željeza, kratkih sa ravnim prolazom i mekim nalijeganjem za radni tlak 10 bara, sa potrebnim materijalom za spajanje (brtve i vijci) te teleskopskom ugradbenom garniturom i okruglom ljevanoželjeznom uličnom kapom prema DIN 4056 (ili drugoj jednakovrijednoj normi). Obračun po komadu.</t>
  </si>
  <si>
    <t xml:space="preserve">Nabava, doprema i montaža podzemnog hidranta DN 80 od ljevanog željeza, prema DIN 3221 (ili drugoj jednakovrijednoj normi) i ljevano željeznom ovalnom kapom prema DIN 4055 (ili drugoj jednakovrijednoj normi), kompletno sa vijcima i brtvama za radni pritisak 10 bara. Dubina ugradnje Rd=1,0 m. </t>
  </si>
  <si>
    <t>Otucanje žbuke (uključuje čišćenje do zdravog kamenog ziđa i pripremu za žbuku)</t>
  </si>
  <si>
    <t>Otucanje žbuke (uključuje čišćenje do zdravog kamenog ziđa i pripremu  za žbuku)</t>
  </si>
  <si>
    <t>Vertikalna HI okna polimercementim premazom</t>
  </si>
  <si>
    <t>Horizontalna HI ab ploče polimercementim premazom</t>
  </si>
  <si>
    <t>Obračun prema kompletu.</t>
  </si>
  <si>
    <t>1.1.1.</t>
  </si>
  <si>
    <t>1.1.3.</t>
  </si>
  <si>
    <t>b) reklamni panoi</t>
  </si>
  <si>
    <t>1.1.11.</t>
  </si>
  <si>
    <t>a) Znakovi izričitih naredbi - dimenzije d=60 cm (zabrana prometa u jednom smjeru).</t>
  </si>
  <si>
    <t>e) Dopunska ploča - 60x40 cm</t>
  </si>
  <si>
    <t>1.1.12.</t>
  </si>
  <si>
    <t>Dobava i postava gradilišne ploče sukladno Pravilnik o sadržaju i izgledu ploče kojom se označava gradilište NN 42/2014 te smjernicama SAFU-a. Minimalne dimenzije ploče su 420 x 594 mm.</t>
  </si>
  <si>
    <t>Izrada informacijskih privremenih ploče sukladno Uputama za korisnike sredstava informiranje, komunikacija i vidljivost projakata finaciranih u okviru Europskog fonda za razdoblje od 2014. - 2020. g; točka 5.2. Dimenzije ploče su minimalno 70x100 cm.</t>
  </si>
  <si>
    <t xml:space="preserve">Obračun po komadu. </t>
  </si>
  <si>
    <t>Izrada informacijskih trajnih ploče  sukladno Uputama za korisnike sredstava informiranje, komunikacija i vidljivost projakata finaciranih u okviru Europskog fonda za razdoblje od 2014. - 2020. g; točka 5.3. Dimenzija ploča su minimalno 65x50 cm.</t>
  </si>
  <si>
    <t>1.1.13.</t>
  </si>
  <si>
    <t>c) Znakovi obavijesti - pješačka zona 60x60 cm</t>
  </si>
  <si>
    <t>d) Znakovi izričite naredbi - zabrana prometnog vozila čija ukupna masa prelazi određenu masu - d=60 cm</t>
  </si>
  <si>
    <t>b) Znakovi izričite naredbi  d=60 cm</t>
  </si>
  <si>
    <t>1.1.14.</t>
  </si>
  <si>
    <t>1.1.15.</t>
  </si>
  <si>
    <t>1.1.16.</t>
  </si>
  <si>
    <t>1.1.17.</t>
  </si>
  <si>
    <t>1.1.18.</t>
  </si>
  <si>
    <t>a) pripremne radove kao što su provjera visina, nagiba i pravaca prema projektu te po potrebi zaštita okolnih građevina i dijelova građevina pvc folijom. Zaštitu ukloniti nakon pranja kulira.</t>
  </si>
  <si>
    <t>b) dobava, doprema i  postava bočne oplate po potrebi</t>
  </si>
  <si>
    <t xml:space="preserve">e) ručna ugradnja betona alu- letvom s ugrađenom libelom na projektiranu visinu, nakon izvlačenja letvom plohu je potrebno zagladiti ručnim alatom, završna obrada kao za cementi estrih, nakon obrade ploha mora biti zatvorene strukture. Ako se beton ugrađuje na tamponski sloj tada ili se isti natapa vodom ili se na njega postavlja PVC folija. </t>
  </si>
  <si>
    <t>g) Piljenje razdjelnica na razmaku od max 2,5-3,0 m, vršiti p0slije, pranja površine betona do dubine 3 do 4 cm. U piljenje se uključuje i obrada hladnog spoja odnosno prekida između dnevnih taktova rada.</t>
  </si>
  <si>
    <t>h) Pravovremeno pranje dekorativnog betona vodom.Pranje vršiti isključivo visokotlačnim peračima s mogučnosti regulacije tlaka i protoka vode. Nakon pranja visokotlačnim peračem plohu isprati većom kolićinom vode bez povišenog tlaka.</t>
  </si>
  <si>
    <t xml:space="preserve">Beton </t>
  </si>
  <si>
    <t>h</t>
  </si>
  <si>
    <t>Izvedba osiguranja stabala sajlama, sidrima i razuporama u vrijeme izvođenja radova. Ovom stavkom je potrebno osigurati sredstva da bi se zaštitila i stabilizirala stabla (promjera)od 10 do 50cm koja su uz koridor trase fekalnog kolektora a ista nisu predviđena za uklanjanje. U cijenu je uračunat sav potreban rad, mehanizacija i materijal. Ručni iskop predmet je zasebne stavke. U slučaju oštećenja istih izvođač snosi troškove projekta hortikulture i sadnje novih stabala (veličinu i vrstu sadnog materijala određuje projektant).</t>
  </si>
  <si>
    <t>Izrada nasipa  zamjenskim materijalom, veličine zrna do 64 mm do donjeg ustroja ceste (drobljenim kamenom, šljunkom) nakon izvedbe obloge cjevovoda do nosivog sloja prometnice. Strojno nasipanje i razastiranje, prema potrebi vlaženje ili sušenje, planiranje nasipanih slojeva debljine i nagiba prema projektu, te zbijanje s odgovarajućim sredstvima. U cijenu je uključen sav rad i materijal, utovar i transport iz pozajmišta koje osigurava izvođač radova. Materijal nabijati strojnim i ručnim nabijačima u slojevima od 30 cm, a završni sloj prije izrade kolovozne konstrukcije sabiti na modul stišljivosti Ms 40 MN/m2.</t>
  </si>
  <si>
    <t xml:space="preserve">Vraćanje u prvobitno stanje -Izvedba betonskih ili kamenih opločnika prethodno deponiranim materijalom ili novim u skladu s postojećim opločnikom. Stavka obuhvaća izvedbu tamponske podloge debljine 20cm, betonske podloge debljine 15 cm, cementni mort debljine 8 cm na koji se polažu kameni opločnici, polaganje kamena i fugiranje, te sav ostali rad i materijal za izvedbu obnavljanja kamenog poločenja. Uz suglasnosti sa nadzornim inženjerom predviđena je ugradnja prethodno izvađenih opločnika i deponiranih na gradilište. </t>
  </si>
  <si>
    <t xml:space="preserve">Obračun po m2 kompletno izvedene površine sa postojećim ili zamjenskim  opločenjem. </t>
  </si>
  <si>
    <t>Vađenje panjeva i korjenja. U cijenu uključiti vađenje panjeva, utovar na prijevozno sredstvo i odvoženje na deponiju u krugu 8 km.</t>
  </si>
  <si>
    <t>Uklanjanje i odvoz stabala  sa korjenom iznad gradskih vrata. Rad se vrši s posebnom pažnjom, ručno, potrebno je očistiti korjenje iz zidova, svodova i svih ostalih konstruktivnih i nekonstruktivnih dijelova. Radovi se izvode pod nadzorom i prema naputcima nadležnog Konzervatorskog odjela. Stavka obnuhvaća odvoz na gradski deponij na udaljenosti do 8 km.</t>
  </si>
  <si>
    <t>Saniranje podloge betonom C 25/30</t>
  </si>
  <si>
    <t xml:space="preserve">Beton C 25/30 </t>
  </si>
  <si>
    <t>1.2.19.</t>
  </si>
  <si>
    <t>1.2.20.</t>
  </si>
  <si>
    <t xml:space="preserve"> </t>
  </si>
  <si>
    <t>1.2.5.</t>
  </si>
  <si>
    <t xml:space="preserve">Rušenje i uklanjanje postojećih kamenih opločnika, pažljivo ručno skidanje, te uklanjanje betonski rubnjaka, rigola, šahtova, kišnih rešetki i sl. s utovarom i prijevozom te deponiranjem na gradski deponij na udaljenosti od 8 km osim kamena koji se skladišti na udaljenosti do 10 km. </t>
  </si>
  <si>
    <t>Obračun po m² ugrađenog geotekstila.</t>
  </si>
  <si>
    <r>
      <t>m</t>
    </r>
    <r>
      <rPr>
        <sz val="10"/>
        <rFont val="Calibri"/>
        <family val="2"/>
        <charset val="238"/>
      </rPr>
      <t>²</t>
    </r>
  </si>
  <si>
    <r>
      <t>Geotekstil 300 g/m</t>
    </r>
    <r>
      <rPr>
        <vertAlign val="superscript"/>
        <sz val="10"/>
        <rFont val="Tahoma"/>
        <family val="2"/>
        <charset val="238"/>
      </rPr>
      <t>2</t>
    </r>
    <r>
      <rPr>
        <sz val="10"/>
        <rFont val="Tahoma"/>
        <family val="2"/>
        <charset val="238"/>
      </rPr>
      <t>.</t>
    </r>
  </si>
  <si>
    <t>1.2.21.</t>
  </si>
  <si>
    <t>i) Završno čišćenje gradilišta, odovoz otpada na odlagalište na udaljenost do 8 km.</t>
  </si>
  <si>
    <t>Razni manji radovi sanacija i popravaka koji se otkriju tijekom radova, a nije ih moguće predvidjeti projektom.
Radove izvesti tek nakon odobrenja nadzornog inženjera i konzervatora kad se upisom u dnevnik utvrdi potreba za njihovom izvedbom.</t>
  </si>
  <si>
    <t>d) bubreca hidroizolacija-betonit i čepasta folija</t>
  </si>
  <si>
    <t xml:space="preserve">Svi čelični elementi su vruće cinčani i bojani antracit sivom poluuretanskom bojom (uključene sve potrebne predradnje, kontakt slojevi i sl.)
Stavka uključuje sav potreban rad, materijal, razradu radioničke dokumantacije, izradu potrebnog broja uzoraka kao i ostale radnje potrebne da bi se gotova ograda predala naručitelju.
Obračun po m¹ montirane ograde. </t>
  </si>
  <si>
    <t xml:space="preserve">Prije početka izrade i montaže na gradilištu, izvođač mora razraditi radioničku dokumentaciju, donijeti je na ovjeru projektantu te napraviti probni uzorak na kojem će se uskladiti svi detalji klupe (obrada materijala, visine, detalji izvedbe i sl.). 
U stavku je uključen sav potreban rad i materijal za ugradnju klupe, izrada potrebnog broja uzoraka i montaža.
U svemu prema detaljima projekta. Za sve nejasnoće i objašnjenja vezana za izvedbu, konzultirati projektanta.
</t>
  </si>
  <si>
    <r>
      <t>m</t>
    </r>
    <r>
      <rPr>
        <sz val="10"/>
        <color theme="1"/>
        <rFont val="Tahoma"/>
        <family val="2"/>
        <charset val="238"/>
      </rPr>
      <t>'</t>
    </r>
  </si>
  <si>
    <t>U svemu prema projektu, shemi i detaljima. U slučaju nejasnoća i za sva detaljna objašnjenja, kontaktirati projektanta.
Kompozicija (obloga) se sastoji od sljedećih elemenata:
- Ležajna ploča  1550x1100x5 mm sa rupom u sredini 1150x700 mm          kom 1
- Limovi d= 5.0 mm; l= od 1050 do 1250 mm
Š= 100 mm        kom 12
Š= 150 mm        kom 13
Š= 200 mm        kom 6
Š= 250 mm        kom 6
Š= 300 mm        kom 4
Š= 350 mm        kom 4</t>
  </si>
  <si>
    <t>Obračun po predaji i odobrenju od strane nadzornog inženjera</t>
  </si>
  <si>
    <t>Obračun po kompletu izrađenog elaborata i ishođenoj suglasnosti.</t>
  </si>
  <si>
    <t>Dobava, izrada, montaža, održavanje i demontaža horizontalne i vertikalne prometne signalizacije za privremenu regulaciju prometa. Signalizaciju izvesti u svemu prema odobrenom prometnom elaboratu.</t>
  </si>
  <si>
    <t>Obračun po kompletu po završetku radova i dostavi izvještaja.</t>
  </si>
  <si>
    <t>a) NKV</t>
  </si>
  <si>
    <t>b) VKV</t>
  </si>
  <si>
    <t>a) Kameni opločnik</t>
  </si>
  <si>
    <t>b) Rubnjak</t>
  </si>
  <si>
    <t>c) Rigol</t>
  </si>
  <si>
    <t>d) Kišne rešetke, šahtovi i sl.</t>
  </si>
  <si>
    <t>Obračun po kompletno uklonjenoj i zbrinutoj cijevi.</t>
  </si>
  <si>
    <t>2.2.1.2.</t>
  </si>
  <si>
    <t>2.2.1.3.</t>
  </si>
  <si>
    <t>2.2.1.4.</t>
  </si>
  <si>
    <t>2.2.1.5.</t>
  </si>
  <si>
    <t>2.2.1.6.</t>
  </si>
  <si>
    <t>2.2.1.7.</t>
  </si>
  <si>
    <t>2.2.1.8.</t>
  </si>
  <si>
    <t>2.2.1.9.</t>
  </si>
  <si>
    <t xml:space="preserve">Razbijanje, rušenje i odvoz materijala postojećeg betonskog kanalizacijskog okna svijetlih dimenzija 1,0*1,0*0,8m (postojeće spojno okno kod tržnice) nakon izvođenja provizorne fekalne mreže radi osiguranja odvodnje potrošača za vrijeme radova, te odvoz materijala na deponij skupa s materijalom iz iskopa na udaljenost do 8 km, sve u skladu sa Pravilnik o građevnom otpadu i otpadu koji sadrži azbest NN69/2016. Stavkom je obuhvaćen sav potreban rad i materijal, te manipulativni troškovi po gradilištu. </t>
  </si>
  <si>
    <t>2.2.1.10.</t>
  </si>
  <si>
    <t>2.2.4.5.</t>
  </si>
  <si>
    <t>2.2.4.6.</t>
  </si>
  <si>
    <t>2.2.4.7.</t>
  </si>
  <si>
    <t>2.3.1.2.</t>
  </si>
  <si>
    <t>2.3.1.3.</t>
  </si>
  <si>
    <t>2.3.1.4.</t>
  </si>
  <si>
    <t>2.3.1.5.</t>
  </si>
  <si>
    <t>2.3.1.6.</t>
  </si>
  <si>
    <t>2.3.1.7.</t>
  </si>
  <si>
    <t>2.3.1.8.</t>
  </si>
  <si>
    <t>2.3.1.9.</t>
  </si>
  <si>
    <t>2.3.1.10.</t>
  </si>
  <si>
    <t>Obnavljanje AB temelja i zidova bedema u slučaju njihovog oštećenja tjekom izvedbe proboja vertikala odvodnje. Temelje i zidove potrebno vratiti u prvobitno stanje. Temelji i zidovi izvode se od betona klase C 34/45 s nabavom, ugradnjom i njegom betona, te zatrpavanje nakon izrade temelja i zidova materijalom iz iskopa s odvozom viška materijala na deponij na udaljenosti do 8 km. U cijenu je uključena nabava materijala, oplata, beton i armatura, potrebni dovozi i odvozi te sav potreban rad i materijal.</t>
  </si>
  <si>
    <t>Beton C 35/40</t>
  </si>
  <si>
    <t>Armatura Q 139</t>
  </si>
  <si>
    <t>2.4.1.2.</t>
  </si>
  <si>
    <t>2.4.1.3.</t>
  </si>
  <si>
    <t>2.4.1.4.</t>
  </si>
  <si>
    <t>2.4.1.5.</t>
  </si>
  <si>
    <t>2.4.1.6.</t>
  </si>
  <si>
    <t>2.4.1.7.</t>
  </si>
  <si>
    <t>2.4.1.8.</t>
  </si>
  <si>
    <t>2.4.1.9.</t>
  </si>
  <si>
    <t>Demontaža postojeće vodovodne mreže nakon izvođenja provizorne mreže radi osiguranja vodoopskrbe potrošača za vrijeme radova, te njen odvoz na deponij, sve u skladu sa Pravilnikom o gospodarenju građevinskim otpadom N.N. 38/08 (ili drugoj jednakovrijednoj normi). Stavkom su obuhvaćeni i manipulativni troškovi po gradilištu radi demontaže i uodvoza materijala iz iskopa sa jedne pozicije gradilišta na drugu. 
 Obračun po m' cjevovoda.</t>
  </si>
  <si>
    <t>2.4.1.10.</t>
  </si>
  <si>
    <t>2.4.1.11.</t>
  </si>
  <si>
    <t>Demontaža nadzemnog hidranata DN 80 od ljevanog željeza (hidrant pokraj stepenica na križanju Ulice Bedemi zadarskih pobuna i Ulice Narodnog lista), kompletno sa vijcima i brtvama za radni tlak 10 bara. Hidranti se odvoze na deponiju udaljenosti do 8 km.</t>
  </si>
  <si>
    <t>Obračun po komadu kompletno demontiranog i deponiranog nadzemnog hidranta.</t>
  </si>
  <si>
    <t>FEKALNA ODVODNJA</t>
  </si>
  <si>
    <t xml:space="preserve"> ZEMLJANI RADOVI UKUPNO</t>
  </si>
  <si>
    <t xml:space="preserve"> BETONSKI I ARMIRANO-BETONSKI RADOVI UKUPNO</t>
  </si>
  <si>
    <t xml:space="preserve"> ZIDARSKI RADOVI UKUPNO</t>
  </si>
  <si>
    <t>MONTAŽERSKI RADOVI UKUPNO</t>
  </si>
  <si>
    <t>UKUPNO VODOVOD I ODVODNJA:</t>
  </si>
  <si>
    <t>REKAPITULACIJA FEKALNE ODVODNJE</t>
  </si>
  <si>
    <t>OBORINSKA ODVODNJA</t>
  </si>
  <si>
    <t>BETONSKI I ARMIRANO-BETONSKI RADOVI UKUPNO</t>
  </si>
  <si>
    <t xml:space="preserve">ZIDARSKI RADOVI UKUPNO </t>
  </si>
  <si>
    <t>REKAPITULACIJA TROŠKOVNIKA  VODOVODA</t>
  </si>
  <si>
    <t>VODOVOD UKUPNO:</t>
  </si>
  <si>
    <t>REKAPITULACIJA TROŠKOVNIKA ZADARSKIH BEDEMA</t>
  </si>
  <si>
    <t>Obračun prema m² izvedene fuge</t>
  </si>
  <si>
    <t>2/6 TROŠKOVNIK: VODOVOD I KANALIZACIJA</t>
  </si>
  <si>
    <t>3/6 TROŠKOVNIK: ELEKTROTEHNIČKI RADOVI</t>
  </si>
  <si>
    <t>4/6 TROŠKOVNIK: HORTIKULTURA</t>
  </si>
  <si>
    <t>5/6 TROŠKOVNIK: NAVODNJAVANJE</t>
  </si>
  <si>
    <t>Obračun po m¹ demontirane ograde.</t>
  </si>
  <si>
    <t>Obračun po m² izvedene hidroizolacije.</t>
  </si>
  <si>
    <t xml:space="preserve">Ostakljenje je lijepljenim (lamistal) staklom ukupne debljine d=20 mm koje se postavlja unutar okvira. Spoj ostakljenja i okvira brtviti trajnoelastičnim kitom.
Stavka uključuje dobavu svog potrebnog materijala i sve radove koji osiguravaju kvalitetnu izvedbu. </t>
  </si>
  <si>
    <t>INSTALACIJE JAVNE RASVJETE</t>
  </si>
  <si>
    <t>- obloga betonom</t>
  </si>
  <si>
    <t>- zaštita predgotovljenim "U" profilima</t>
  </si>
  <si>
    <t>Izrada okna za jednostruki slivnik koji se priključuju na mješoviti sustav odvodnje od betonskih kanalizacionih cijevi cijevi ø400mm, , uključivo koljeno za sifoniranje K87° profila DN200mm. U stavku uračunati i betonsku podlogu 70*70cm, debljine sloja 20cm, kao i ležaj rešetke koja se izvodi u nagibu rigola, sve iz betona C16/20. Stavkom obuhvaćen sav potreban rad i materijal.</t>
  </si>
  <si>
    <t xml:space="preserve">Izrada okna za dvostruki slivnik koji se priključuju na mješoviti sustav odvodnje od betonskih kanalizacionih cijevi cijevi ø400 mm, uključivo koljeno za sifoniranje K87° profila DN200mm. U stavku uračunati i betonsku podlogu 70*70cm, debljine sloja 20 cm, kao i ležaj rešetke koja se izvodi u nagibu rigola, sve iz betona C 16/20. </t>
  </si>
  <si>
    <t xml:space="preserve">Izrada AB šahta za vodomjere. Betoniranje zidova, dna i gornje ploče izvest sa betonom C35/45.  U cijenu uračunati: betoniranje, oplat i armaturu Q-188. Debljine zidova i dna 20,0 cm. Pri vrhu šahta izvesti ležište za okvir poklopca. Dno i zidove šahtova žbukati sa cementnom žbukom i zagladiti do crnog sjaja. Tlocrtna svijetla dimenzija šahte 80x100cm, dubine do 70cm. Stavkom obuhvaćen sav potreban rad i materijal, uključivo oplatu, armaturu, beton, ležaj poklopca i poklopac 80x100cm nosivosti 25t . </t>
  </si>
  <si>
    <t>1.2.22.</t>
  </si>
  <si>
    <t>1.2.23.</t>
  </si>
  <si>
    <t>1.2.24.</t>
  </si>
  <si>
    <t>1.2.25.</t>
  </si>
  <si>
    <t>1.3.4.</t>
  </si>
  <si>
    <t>1.3.5.</t>
  </si>
  <si>
    <t>1.3.6.</t>
  </si>
  <si>
    <t>1.3.7.</t>
  </si>
  <si>
    <t>1.4.3.</t>
  </si>
  <si>
    <t>Stavka u svemu kao 1.4.1.</t>
  </si>
  <si>
    <t>1.5.10.</t>
  </si>
  <si>
    <t>1.5.11.</t>
  </si>
  <si>
    <t>Obračun po m2 gotovog, fino ožbukanog zida.</t>
  </si>
  <si>
    <t>1.10.6.</t>
  </si>
  <si>
    <t>1.11.10.</t>
  </si>
  <si>
    <t>1.11.11.</t>
  </si>
  <si>
    <t xml:space="preserve">Ručni iskop bez obzira na kategoriju tla prema odredbama projekta. Ovaj rad obuhvaća ručni iskop na mjestima gdje je to radi sigurnosnih razloga obvezno na križanjima projektiranog cjevovoda i drugih instalacija, u blizini postojećih okana te prema posebnim uvjetima poduzeća koja upravljaju pojedinim instalacijama.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 </t>
  </si>
  <si>
    <t>Dobava i polaganje pocinčane trake FeZn 25x4mm za uzemljenje programatora navodnjavanja. Traka se polaže zajedno s opskrbnim vodom sustava za navodnjavanje.
Obračun po m dužnom položene trake.</t>
  </si>
  <si>
    <t>Dobava, ugradnja i programiranje komunikacijskog modula sa SIM karticom.
Stavka uključuje uspostavu komunikacije putem besplatnog IQ Cluod softvera na računalu korisnika kao i  tabletima i smartphone uređajima koje odredi korisnik te obuku korisnika za korištenje i održavanje sustava.</t>
  </si>
  <si>
    <r>
      <t xml:space="preserve">Prethodni istražni radovi - Istraživanja sastava, debljine i karakteristike tamponskog sloja i temeljnog tla te ispitivanje zbijenosti (modul stišljivosti) od strane ovlaštene tvrtke. Stavka uključuje vršenje ispitivanja na 3 lokacije prema dogovoru s nadzonim inženjerom i izradu elaborata istražnih radova s mišljenjem od ovlaštene tvrtke </t>
    </r>
    <r>
      <rPr>
        <sz val="10"/>
        <rFont val="Tahoma"/>
        <family val="2"/>
        <charset val="238"/>
      </rPr>
      <t>u 3 (tri) primjerka.</t>
    </r>
  </si>
  <si>
    <t>Izrada elaborata privremene regulacije prometa. - Osiguranje prometa za vrijeme izvedbe predmetnih građevina. Stavka obuhvaća izradu projekta privremene regulacije prometa i ishođenje suglasnosti kao i sve eventualne izmjene inicirane od strane Grada Zadra ili drugog nadležnog tijela (MUP). Elaborat mora obuhvaćati sve poddionice  prema dinamici izvođenja radova.  Dokumentacija mora biti izrađena uz suglasnost nadležnih službi Grada Zadra. Izrada projekta privremene regulacije prometa u 3 (tri) primjerka.</t>
  </si>
  <si>
    <t>Izvedba temelja stupova - nosača prometnih znakova uključuje iskop za temelje, izrada betonskih temelja, oblika krnje piramide sa stranama donjeg kvadrata 30 cm i gornjeg 20 cm i dubine 80 cm, od betona razreda tlačne čvrstoće C 20/25 s nabavom, ugradnjom i njegom betona te zatrpavanje nakon izrade temelja materijalom iz iskopa s odvozom viška materijala na deponij na udaljenost do 8 km. U cijenu je uključena nabava materijala, oplata, betona temelja.</t>
  </si>
  <si>
    <t>Obračun po kg stvarno ugrađene armature.</t>
  </si>
  <si>
    <r>
      <rPr>
        <b/>
        <sz val="10"/>
        <color theme="1"/>
        <rFont val="Tahoma"/>
        <family val="2"/>
      </rPr>
      <t>AB</t>
    </r>
    <r>
      <rPr>
        <sz val="10"/>
        <color theme="1"/>
        <rFont val="Tahoma"/>
        <family val="2"/>
      </rPr>
      <t xml:space="preserve"> ploča  d=20 cm</t>
    </r>
  </si>
  <si>
    <t>Rušenje AB parapetnog zida</t>
  </si>
  <si>
    <t>Izmještanje - rekonstrukcija postojećih instalacija (elektrokabela, telefona, plinovoda) na trasi kanala koje se križaju i koji se protežu duž projektirane trase. Izmještanje / rekonstrukciju izvesti tako da tijekom izvođenja predmetne instalacije budu u funkciji, odnosno da potrošači imaju opskrbu. U cijenu uključiti i rekonstrukciju svih postojećih okana koja se moraju izmjestiti radi koordinacije s novo-projektiranim instalacijama. Izmještanje / rekonstrukciju obaviti uz pomoć vlasnika instalacija i njihovu suglasnost.</t>
  </si>
  <si>
    <t xml:space="preserve">Strojni iskop rova, planiranje i osiguranje rova za cjevovode i građevinske jame bez obzira na kategoriju tla prema odredbama projekta, s odbacivanjem iskopanog materijala na jednu stranu rova na udaljenost najmanje 1,0 m od ruba rova da bi se omogućilo nesmetano raznošenje cijevi duž rova i spuštanje u rov. Dubina rova prema uzdužnom profilu,  širina rova iznosi: 0.7 m za cjevovde profila manjeg od DN200;  0.80 m za cjevovode profila DN 250 i DN300. Strane rova moraju biti ravne, a rubovi oštri.  U jediničnu cijenu uračunato je uklanjanje obrušenog materijala u jami u bilo kojoj fazi radova odnosno radi vremenskih nepogoda te crpljenje podzemne ili nadošle vode (nužno je osigurat crpke kako bi se osigurao rad na suhom). Stavka uključuje i eventualno potrebno razupiranje jame što će se odrediti na licu mjesta za vrijeme iskopa u ovisnosti o kategoriji tla i uz suglasnost nadzornog inženjera. Obračun količina se vrši po idealnom pravokutnom profilu iskopa, prekop se neće priznati. Sva produbljenja  kanala veća od projektiranog izvoditelj će sanirati na način da se izvrši nasipavanje sa kamenom sitneži krupnoće zrna do 8 mm promjera i sve strojno nabije, a sve na teret izvoditelja.Eventualna proširenja koja mogu nastati ovisno o tehnologiji iskopa izvođač je dužan ukalkulirati u jediničnu cijenu. Stavkom je obuhvaćena i izrada prijelaza preko rova za prilaz kućama i nesmetano odvijanje prometa, zaštitna ograda  te svjetlosna prometne signalizacije, održavanje iste za vrijeme izvođenja radova. </t>
  </si>
  <si>
    <t xml:space="preserve">Kombinirano strojno - ručni iskop građevinske jame za reviziona okna gravitacijskih kolektora bez obzira na kategoriju tla prema odredbama projekta.  Dimenzija jame 2.50 x 2.50 m, dubine prema uzdužnim profilima.  U jediničnu cijenu uračunato je uklanjanje obrušenog materijala u jami u bilo kojoj fazi radova odnosno radi vremenskih nepogoda te crpljenje podzemne ili nadošle vode (nužno je osigurat crpke kako bi se osigurao rad na suhom).  Stavka uključuje i eventualno potrebno razupiranje jame u ovisnosti o kategoriji tla i uz suglasnost nadzornog inženjera. Eventualna proširenja koja mogu nastati ovisno o tehnologiji iskopa izvođač je dužan ukalkulirati u jediničnu cijenu. U cijenu je uključeno i planiranje dna jame sa točnošću +/- 2 cm. Sve neravnine popraviti, udubine i šupljine ispuniti materijalom iz iskopa, a višak izbaciti iz jarka. Stavkom je obuhvaćena i izrada prijelaza preko rova za prilaz kućama i zaštitna ograda odnosno obilježavanje ruba rova špagom i zastavicama na prometnim mjestima te svjetlosna signalizacija zbog radova na križanju.   </t>
  </si>
  <si>
    <t xml:space="preserve">Dobava i postava plastične trake upozorenja sa tekstom “POZOR ENERGETSKI KABEL». Širina trake min 26 cm.                                                                                                                                    </t>
  </si>
  <si>
    <t>Nadgradna svjetiljka za montažu unutar ormara, stupanj zaštite IP 54, LED izvor svjetlosti, snage min 10 W, opremljena pripadnom rasvjetnom sklopkom. Svjetiljka se isporučuje u kompletu sa  svom potrebnom dodatnom i montažnom opremom.</t>
  </si>
  <si>
    <t>3.3.1.</t>
  </si>
  <si>
    <t>3.3.2.</t>
  </si>
  <si>
    <t>3.3.3.</t>
  </si>
  <si>
    <t>3.3.4.</t>
  </si>
  <si>
    <t>1.11.12.</t>
  </si>
  <si>
    <t>Fekalna odvodnja</t>
  </si>
  <si>
    <t>Oborinska odvodnja</t>
  </si>
  <si>
    <t>Strojni iskop</t>
  </si>
  <si>
    <t>Ručni iskop</t>
  </si>
  <si>
    <t>Obračun po m3.</t>
  </si>
  <si>
    <t xml:space="preserve">Strojni iskop rova, planiranje i osiguranje rova za cjevovode i građevinske jame bez obzira na kategoriju tla prema odredbama projekta, s odbacivanjem iskopanog materijala na jednu stranu rova na udaljenost najmanje 1,0 m od ruba rova da bi se omogućilo nesmetano raznošenje cijevi duž rova i spuštanje u rov. Dubina rova prema uzdužnom profilu,  širina rova iznosi: 0.6m za pocinčane cjevovde profila manjeg od DN80;  0.70m za cjevovode profila DN 80 i DN100. Strane rova moraju biti ravne, a rubovi oštri.  U jediničnu cijenu uračunato je uklanjanje obrušenog materijala u jami u bilo kojoj fazi radova odnosno radi vremenskih nepogoda te crpljenje podzemne ili nadošle vode (nužno je osigurat crpke kako bi se osigurao rad na suhom). Stavka uključuje i eventualno potrebno razupiranje jame što će se odrediti na licu mjesta za vrijeme iskopa u ovisnosti o kategoriji tla i uz suglasnost nadzornog inženjera. Obračun količina se vrši po idealnom pravokutnom profilu iskopa, prekop se neće priznati. Sva produbljenja  kanala veća od projektiranog izvoditelj će sanirati na način da se izvrši nasipavanje sa kamenom sitneži krupnoće zrna do 8 mm promjera i sve strojno nabije, a sve na teret izvoditelja.Eventualna proširenja koja mogu nastati ovisno o tehnologiji iskopa izvođač je dužan ukalkulirati u jediničnu cijenu. Stavkom je obuhvaćena i izrada prijelaza preko rova za prilaz kućama i nesmetano odvijanje prometa, zaštitna ograda  te svjetlosna prometne signalizacije, održavanje iste za vrijeme izvođenja radova.  </t>
  </si>
  <si>
    <t>Izrada betonskog temelja samostojećeg kabelskog ormara javne rasvjete OJR. U jediničnoj cijeni je obuhvaćena potrebna oplata, materijal i rad, kao i zaštita betona, kontrola kvalitete, skidanje oplate i odvoz otpadaka. Beton razreda tlačne čvrstoće C25/30. Prilikom nalijevanja temelja postaviti četiri juvidur cijevi promjera 75(50) mm. Dimenzije temelja su 1,0x0,4x0,8m. Temelj prilagoditi uvjetima na mjestu montaže.</t>
  </si>
  <si>
    <t>Nadgradna servisna svjetiljka za montažu unutar ormara, stupanj zaštite IP 54, LED izvor svjetlosti, snage min 10 W, opremljena pripadnom rasvjetnom sklopkom. Svjetiljka se isporučuje u kompletu sa  svom potrebnom dodatnom i montažnom opremom.</t>
  </si>
  <si>
    <t>2.1.7.</t>
  </si>
  <si>
    <t>2.1.17.</t>
  </si>
  <si>
    <t>2.1.18.</t>
  </si>
  <si>
    <t>2.1.19.</t>
  </si>
  <si>
    <t>2.1.20.</t>
  </si>
  <si>
    <t>2.1.21.</t>
  </si>
  <si>
    <t>2.1.22.</t>
  </si>
  <si>
    <t>Razbijanje temelja postojećih rasvjetnih stupova, brušenje i uklanjanje sidrenih vijaka, te postojećih krajeva podzemnih kabela javne rasvjete.</t>
  </si>
  <si>
    <t>Odspajanje napojnih kabela javne rasvjete koji se nalaze unutar razvodnih ormara zaduženih za javnu rasvjetu predmetnog obuhvata.</t>
  </si>
  <si>
    <t>Odspajanje i demontaža postojećih rasvjetnih stupova  visine 4 m, u kompletu sa svim pripadajućim ožičenjem i rasvjetnim tijelima.</t>
  </si>
  <si>
    <t>Izvedba telefonskog priključka na javnu mrežu koju je potrebno ostvariti unutar telefonskog ormarića na zapadnom pročelju građevine amfiteatra. Priključenje usuglasnosti s nadležnim poduzećem koje ima postojeću infrastrukturu u blizini predmetnog obuhvata. Izvođač je dužan provjeriti postojeću TK infrastrukturu s nadležnim poduzećem i izvesti radove do potpune funkcionalnosti.</t>
  </si>
  <si>
    <t>Dobava, doprema i polaganje bakrenog dvožilnog kabela s izolacijom i plaštem od PVC mase za podzemnu ugradnju, s punim bakrenim vodičem presjeka 2 x 2,5mm2, tip PP00 / N-YY.</t>
  </si>
  <si>
    <r>
      <t>Dobava, doprema i ugradnja u nadžbukni ormarić dekoderskog programatora navodnjavan</t>
    </r>
    <r>
      <rPr>
        <sz val="10"/>
        <rFont val="Tahoma"/>
        <family val="2"/>
        <charset val="238"/>
      </rPr>
      <t>ja</t>
    </r>
    <r>
      <rPr>
        <sz val="10"/>
        <rFont val="Tahoma"/>
        <family val="2"/>
        <charset val="238"/>
      </rPr>
      <t xml:space="preserve"> s kapacitetom do 200 stanica i mogućnošću istovremenog paljenja do 8 ventila.</t>
    </r>
    <r>
      <rPr>
        <sz val="10"/>
        <color theme="1"/>
        <rFont val="Tahoma"/>
        <family val="2"/>
      </rPr>
      <t xml:space="preserve"> Stavka uključuje kompletno povezivanje vanjske instalacije automatike, uzemljenja programatora i oborinskog senzora s programatorom te spajanje programatora na pripremljeni strujni proključak.
Izvedba strujnog priključka za napajanje programatora nije predmet ove stavke.</t>
    </r>
  </si>
  <si>
    <r>
      <t>Dobava i doprema zemlje</t>
    </r>
    <r>
      <rPr>
        <sz val="10"/>
        <color theme="1"/>
        <rFont val="Tahoma"/>
        <family val="2"/>
      </rPr>
      <t xml:space="preserve"> za zatrpavanje rova u postojećim zatravnjenim površinama (0,3x0,15x1,25 m3/m').</t>
    </r>
  </si>
  <si>
    <r>
      <t>Dobava, doprema i ugradnja filtera finoće 75 mikrona s predsetiranim regulatorom pritiska na 2,8 bara, za protok od 681 do 3407 l/h,</t>
    </r>
    <r>
      <rPr>
        <sz val="10"/>
        <color theme="1"/>
        <rFont val="Tahoma"/>
        <family val="2"/>
      </rPr>
      <t xml:space="preserve"> za ugradnju na izlaznu stranu elektromagnetskog ventila promjera 1". Ugrađuje se na linije s cijevima kap-po-kap. </t>
    </r>
  </si>
  <si>
    <r>
      <t>Dobava i ugradnja ventilske kutije iz ojačanog polipropilena, za ugradnju elektromagnetskih ventila, dim. 701x533x307mm</t>
    </r>
    <r>
      <rPr>
        <sz val="10"/>
        <rFont val="Tahoma"/>
        <family val="2"/>
        <charset val="238"/>
      </rPr>
      <t xml:space="preserve">. </t>
    </r>
    <r>
      <rPr>
        <sz val="10"/>
        <color theme="1"/>
        <rFont val="Tahoma"/>
        <family val="2"/>
      </rPr>
      <t>Udaljenost između poklopca okna i drenažne podloge ne smije biti manja od 40cm. Prije ugradnje kutije na dno jame položiti geotekstil da se spriječi ulazak zemlje ispod kutije.</t>
    </r>
  </si>
  <si>
    <r>
      <t>Dobava i ugradnja ventilske kutije iz ojačanog polipropilena, za ugradnju elektromagnetskih ventila, dim. 590x490x307mm</t>
    </r>
    <r>
      <rPr>
        <sz val="10"/>
        <rFont val="Tahoma"/>
        <family val="2"/>
        <charset val="238"/>
      </rPr>
      <t>.</t>
    </r>
    <r>
      <rPr>
        <sz val="10"/>
        <color theme="1"/>
        <rFont val="Tahoma"/>
        <family val="2"/>
      </rPr>
      <t xml:space="preserve"> Udaljenost između poklopca okna i drenažne podloge ne smije biti manja od 40cm. Prije ugradnje kutije na dno jame položiti geotekstil da se spriječi ulazak zemlje ispod kutije.</t>
    </r>
  </si>
  <si>
    <t>Dobava i ugradnja spojnog kompleta za ugradnju rasprskivača na lateralni cjevovod. Komplet se sastoji od obujmice odgovarajućeg promjera, komada fleksibilne spojne cijevi Ø16mm prosječne duljine 1m, te prijelazno koljeno 16mm x 3/4", s pripadajućim brtvenim materijalom.</t>
  </si>
  <si>
    <t>Dobava i ugradnja statičkog pop-up rasprskivača priključka 1/2", visine dizanja 10cm, s ugrađenim regulatorom pritiska 2,1 bar i bespovratnim ventilom, te ugrađenim uređajem za zaštitu protoka u slučaju oštećenja dizne. Stavka uključuje spajanje rasprskivača na pripremljene spojne cijevi, te prijelazni komad 16mm x 1/2" s pripadajućim brtvenim materijalom te visinsko podešavanje i ručno zbijanje zemlje oko rasprskivača za sprječavanje naginjanja uređaja u radu.</t>
  </si>
  <si>
    <r>
      <t>Dobava i ugradnja statičkog pop-up rasprskivača priključka 1/2", visine dizanja 10cm, s ugrađenim regulatorom pritiska 3,1bar i bespovratnim ventilom, te ugrađenim uređajem za zaštitu protoka u slučaju oštećenja dizne</t>
    </r>
    <r>
      <rPr>
        <sz val="10"/>
        <rFont val="Tahoma"/>
        <family val="2"/>
        <charset val="238"/>
      </rPr>
      <t xml:space="preserve">. </t>
    </r>
    <r>
      <rPr>
        <sz val="10"/>
        <color theme="1"/>
        <rFont val="Tahoma"/>
        <family val="2"/>
      </rPr>
      <t>Stavka uključuje spajanje rasprskivača na pripremljene spojne cijevi, te prijelazni komad 16mm x 1/2", s pripadajućim brtvenim materijalom te visinsko podešavanje i ručno zbijanje zemlje oko rasprskivača za sprječavanje naginjanja uređaja u radu.</t>
    </r>
  </si>
  <si>
    <r>
      <t>Dobava i ugradnja rotacijskih dizni s podesivim kutem od 45 do 270</t>
    </r>
    <r>
      <rPr>
        <sz val="10"/>
        <color theme="1"/>
        <rFont val="Calibri"/>
        <family val="2"/>
        <charset val="238"/>
      </rPr>
      <t>°</t>
    </r>
    <r>
      <rPr>
        <sz val="8.5"/>
        <color theme="1"/>
        <rFont val="Tahoma"/>
        <family val="2"/>
      </rPr>
      <t xml:space="preserve"> </t>
    </r>
    <r>
      <rPr>
        <sz val="10"/>
        <color theme="1"/>
        <rFont val="Tahoma"/>
        <family val="2"/>
      </rPr>
      <t>za statičke r</t>
    </r>
    <r>
      <rPr>
        <sz val="10"/>
        <rFont val="Tahoma"/>
        <family val="2"/>
        <charset val="238"/>
      </rPr>
      <t>asprskivače s intenzitetom navodnjavanja od 16 mm/h/m2,</t>
    </r>
    <r>
      <rPr>
        <sz val="10"/>
        <color theme="1"/>
        <rFont val="Tahoma"/>
        <family val="2"/>
      </rPr>
      <t xml:space="preserve"> uključivo podešavanje dometa i kuta rada.
R-VAN 14 (domet od 2,4 do 4,6m)…12 kom.
R-VAN 18 (domet od 4,0 do 5,5m)…60 kom.
R-VAN 24 (domet od 5,2 do 7,3m)…43 kom.</t>
    </r>
  </si>
  <si>
    <r>
      <t>Dobava i ugradnja sektorskog dinamičkog pop-up rasprskivača priključka 3/4", visine dizanja 10cm</t>
    </r>
    <r>
      <rPr>
        <sz val="10"/>
        <color theme="1"/>
        <rFont val="Tahoma"/>
        <family val="2"/>
      </rPr>
      <t xml:space="preserve"> s ugrađenim regulatorom pritiska na 3,1 bar. Stavka uključuje spajanje rasprskivača na pripremljene spojne cijevi, te prijelazno koljeno 16mm x 3/4", s pripadajućim brtvenim materijalom te visinsko podešavanje i ručno zbijanje zemlje oko rasprskivača za sprječavanje naginjanja uređaja u radu.</t>
    </r>
  </si>
  <si>
    <r>
      <t>Dobava i ugradnja kompleta za spajanje cijevi kap po kap na lateralni cjevovod. Komplet se sastoji od obujmice odgovarajućeg promjera, komada fleksibilne spojne cijevi Ø16mm prosječne duljine 1m, te  prijelaznog komada 16mmx3/4</t>
    </r>
    <r>
      <rPr>
        <sz val="10"/>
        <rFont val="Tahoma"/>
        <family val="2"/>
        <charset val="238"/>
      </rPr>
      <t>"</t>
    </r>
    <r>
      <rPr>
        <sz val="10"/>
        <color theme="1"/>
        <rFont val="Tahoma"/>
        <family val="2"/>
      </rPr>
      <t xml:space="preserve"> s pripadajućim brtvenim materijalom.</t>
    </r>
  </si>
  <si>
    <r>
      <t xml:space="preserve">Dobava, doprema i ugradnja bežičnog podesivog oborinskog senzora osjetljivosti 3mm oborine </t>
    </r>
    <r>
      <rPr>
        <sz val="10"/>
        <rFont val="Tahoma"/>
        <family val="2"/>
        <charset val="238"/>
      </rPr>
      <t>i sentora temperature</t>
    </r>
    <r>
      <rPr>
        <sz val="10"/>
        <color theme="1"/>
        <rFont val="Tahoma"/>
        <family val="2"/>
      </rPr>
      <t>, s ugradnjom osjetnika na mjesto izloženo oborinama.</t>
    </r>
  </si>
  <si>
    <t xml:space="preserve">Dobava, doprema i izvedba uzemljenja programatora navodnjavanja za zaštitu od prenapona iz polja.
Prenaponska zaštita spaja se na pocinčanu FeZn traku 25x4mm izvedenu u Fazi 1. Stavka uključuje  slijedeće elemente:
Prenaponski element  ... 1 kom.
Nosač prenaponskog elementa  ... 1 kom.
El. kabel presjeka 10mm2 ... 10m'
Tipska kutija  ... 1 kom.
Vodotijesne spojnice ... 10 kom. </t>
  </si>
  <si>
    <t>Dobava i ugradnja dekodera, u vodotijesnoj izvedbi. Dekoder se ugrađuje u okno s elektroventilom.  Stavka uključuje dvije vodotijesne spojnice za spoj na komunikacijski kabel.</t>
  </si>
  <si>
    <t>Dobava i ugradnja dekodera s ugrađenom prenaponskom zaštitom, u vodotijesnoj izvedbi. Dekoder se ugrađuje u okno s elektroventilima. Stavka uključuje dvije vodotijesne spojnice za spoj na komunikacijski kabel i vijčani materijal za povezivanje s trakom za uzemljenje.</t>
  </si>
  <si>
    <r>
      <t>Dobava i ugradnja elektromagnetskog ventila R1"1/2 s regulatorom  protoka i 24V solenoidom za dekoderske sustave</t>
    </r>
    <r>
      <rPr>
        <sz val="10"/>
        <color theme="1"/>
        <rFont val="Tahoma"/>
        <family val="2"/>
      </rPr>
      <t>. Stavka uključuje dobavu i ugradnju odgovarajućeg navojnog komada (T-komad ili koljeno 1"1/2) i dvije niple 1"1/2 "za izradu ventilskog sklopa, sa svim potrebnim brtvenim materijalom te dvije vodotijesne spojnice po ventilu za spajanje na kabel automatike.</t>
    </r>
  </si>
  <si>
    <r>
      <t>Dobava i ugradnja elektromagnetskog ventila R1" s  s regulatorom  protoka i 24V solenoidom za dekoderske sustave</t>
    </r>
    <r>
      <rPr>
        <sz val="10"/>
        <color theme="1"/>
        <rFont val="Tahoma"/>
        <family val="2"/>
      </rPr>
      <t>. Stavka uključuje dobavu i ugradnju odgovarajućeg navojnog komada (T-komad ili koljeno 1"1/2) i niplu 1"1/12  i redukcijsku niplu 1"1/2 x 1" za izradu ventilskog sklopa, sa svim potrebnim brtvenim materijalom, te dvije vodotijesne spojnice po ventilu za spajanje na kabel automatike.</t>
    </r>
  </si>
  <si>
    <t>Armatura  Q 283</t>
  </si>
  <si>
    <t>1.3.8.</t>
  </si>
  <si>
    <t>Izrada dekorativnog armiranog betona  cetificiranog sa oznakom  C30/37,XC3,XD2,XA1,XM1,S4 Dmax 8 Cl 0,2 debljine 13 cm. 
Stavka obuhvaća:</t>
  </si>
  <si>
    <t>e) Beton je armiran armaturnom Q mrežom -785, a na rubovima je ojačan  sa tri šipke fi 12 na razmacima po 10 cm.</t>
  </si>
  <si>
    <t xml:space="preserve">b) po potrebi  zaštita okolnih građevina i dijelova građevina pvc folijom. </t>
  </si>
  <si>
    <t>Dobava i postava kamenih  rigola za odvod oborinske vode. 
Rigoli se izvode od kamenog masiva 40x50x10 cm. Na gornjoj površini rigola nalazi se zaobljeni žlijeb širine 30 cm. Dubina žlijeba (u sredini) je 3 cm. Polumjer zakrivljenosti žlijeba je r=39 cm.  
Rigoli se postavljaju u vlažni cementni mort ( d max =3 cm) na pripremljenu ab podlogu (opisana u betonskim radovima). Polaganje se izvodi sa zatvorenom reškom. 
Cijenom stavke obuhvaćeni su sav rad i materijal, eventualni dodatni iskop kanala,  izrada potrebnog broja uzoraka, svi transporti te zaštita izvedenih površina do predaje naručitelju.</t>
  </si>
  <si>
    <t>e) Pranje dekorativnog betona vršiti do 24 sata od početka betoniranja. Ranije pranje ovisi o vanjskoj temperaturi i vrsti cementa. Pranje vršiti isključivo visokotlačnim peračima s mogučnosti regulacije tlaka i protoka vode. Pranje visokotlačnim peračem završava kada  s plohe odlazi čista voda. Nakon toga, isprati plohu većom kolićinom vode bez potrebe za povišenim tlakom.</t>
  </si>
  <si>
    <t>f) Završno čišćenje gradilišta, odovoz smeća na gradsku deponiju na udaljenost do 8 km.</t>
  </si>
  <si>
    <t xml:space="preserve">Rasipanje i planiranje šljunka frakcije 8-16 mm na za to projektom predviđene površine.
Materijal se planira u sloju od 10 cm. 
Rad bez materijala.
Površina 358 m² x 0,1m= 35,8 m³ 
</t>
  </si>
  <si>
    <t>Nepoznavanje crtanog dijela projekta, tehničkog opisa i uvjeta nadležnih tijela neće se prihvatiti kao razlog za povišenje jediničnih cijena ili greške u izvedbi.</t>
  </si>
  <si>
    <t>Izvođač je dužan pridržavati se svih važećih zakona i propisa, i to naročito Zakona o prostornom uređenju i Zakona o gradnji, Zakona o zaštiti na radu, pripadajućih pravilnika te tehničkih uputa i normi.</t>
  </si>
  <si>
    <t>Izvođač je prilikom uvođenja u posao dužan, u okviru ugovorene cijene, preuzeti građevinu u cijelom obuhvata zahvata izvođenja radova te obavijestiti nadležne službe o otvaranju gradilišta. Od tog trenutka pa do primopredaje građevine izvođač je odgovoran za stvari i osobe koje se nalaze unutar gradilišta.</t>
  </si>
  <si>
    <t>.</t>
  </si>
  <si>
    <t>Obračun po kompletu lociranih svih instalacija.</t>
  </si>
  <si>
    <r>
      <t xml:space="preserve">Rekonstrukcije kamena - tašeliranje prirodnim  kamenom. 
Stavka uključuje uklanjanje (izrezivanje) oštećenih dijelova gazišta od kamenih masiva, formiranje izreza, izradu zamjenskih komada, upasivanje u gazište, ljepljenje i završnu obradu.
Kod odabira prirodnog kamena  izabrati kamen koji je po izgledu i fizičkim svojstvima što sličniji izvornom. 
</t>
    </r>
    <r>
      <rPr>
        <sz val="10"/>
        <rFont val="Tahoma"/>
        <family val="2"/>
      </rPr>
      <t xml:space="preserve">Stavka uključuje kompletan rad i materijal.
</t>
    </r>
  </si>
  <si>
    <t xml:space="preserve">KAMENOPOLAGAČKI RADOVI </t>
  </si>
  <si>
    <t>Sve izraditi prema shemi te nakon kontrole stvarnih dimenzija na gradilištu. Montaži izvođač pristupa tek nakon odobrenja radioničke dokumentacije, a u kojoj je izvođač dao rješenja svih spojeva krova s građevnom konstrukcijom i drugim građevnim elementima.</t>
  </si>
  <si>
    <t>Sve izraditi prema shemi te nakon kontrole stvarnih dimenzija na gradilištu. Montaži izvođač pristupa tek nakon odobrenja radioničke dokumentacije, a u kojoj je izvođač dao rješenja svih spojeva stijene s građevnom konstrukcijom i drugim građevnim elementima.</t>
  </si>
  <si>
    <t xml:space="preserve">Dizanje poklopaca i kapa, stavka obuhvaća pažljivo ručno kopanje oko poklopaca, čišćenje materijala koji je upao u postojeće ili novoprojektirano okno, i uskljađivanje pokopaca postojećih okana i kapa u zoni zahvata na kote predviđene projektom. U cijenu uključeni svi radovi i materijal. Usklađivanje poklopaca na visinu vrši se nakon izvedbe prvog (nosivog) sloja asfalta. Tako će se dobiti precizna ugradnja poklopca pri valjanju drugog (habajućeg) sloja asfalta. </t>
  </si>
  <si>
    <t>Uklanjanje i vraćanje u prvobitno stanje objekata uz cestu uključujući i ugradnju novih objekata eventualno uništenih tijekom izgradnje. Stavka obuhvaća demontiranje prometnih znakova, reklamnih panoa i ostale opreme koja se nalaze u predmetnoj zoni obuhvata. U cijenu je uključeno privremeno deponiranje. Opremu je nakon izvođenja radova potrebno vratiti na njihov prvobitni položaj ili izvan profila kolnika na istoj stacionaži ceste. U cijeni su svi radovi i materijali potrebni za izvođenje radova, iskop za temelj, betoniranje i ponovnu montažu, odnosno vraćanje u prvobitno stanje. Obračun po vrsti umjetnog objekta i po kompletno izvedenim svim radovima stavke.</t>
  </si>
  <si>
    <t xml:space="preserve">Rušenje i uklanjanje postojećih betonskih i kamenih opločnika, pažljivo ručno skidanje, utovar i prijevoz te deponiranje na gradilištu Ovaj rad obuhvaća rušenje i uklanjanje te utovar i prijevoz na privremeno odlagalište. Obračun je po m2 porušenih i ukonjenog betonskih ili kamenih opločnika. </t>
  </si>
  <si>
    <t xml:space="preserve">Vraćanje u prvobitno stanje, izrada rubnjaka od predgotovljenih elemenata tipskog poprečnog presjeka 15/25 cm iz betona klase C35/45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t>
  </si>
  <si>
    <t xml:space="preserve">Nabava, dobava i ugradnja poklopaca okna od lijevanog željeza, D400, minimalnog svijetlog promjera 600mm, nodularni lijev, s okruglim okvirom ravne bočne stjenke od lijevanog željeza obloženog betonom C 35/45 (razreda izloženosti XD3, XF4, XA3), sa zamjenjivim uloškom protiv lupanja debljine 10 mm smještenim horizontalno u ležište na okviru, stabiliziran trnovima, bez mogućnosti ispadanja, razreda opterećenja D400, s dva bez vijčana elementa za zaključavanje izrađena od kompozitnog materijala, bez zgloba, bez premaza. Pritisak okvira na dosjednu površinu iznosi do najviše 2,6N/mm2. Visina okvira najmanje 125 mm, ukupna masa najmanje 100 kg.Ugradnja sve prema uputama proizvođača. </t>
  </si>
  <si>
    <t>Nabava, prijevoz i ugradnja kanalizacijskih punostjenih PVC cijevi za uličnu kanalizaciju, uključujući spojni i brtveni materijal. Sve cijevi su obodne krutosti minimalno SN 8.   U jediničnu cijenu uključen je sav rad, osnovni i dodatni materijal i pribor potreban za potpunu propisanu ugradnju i spajanje cijevi. Obračun je u m1 ugrađene kanalizacijske cijevi.</t>
  </si>
  <si>
    <t>Nabava, prijevoz i ugradnja svih sastavnih dijelova montažnog revizijskog okna, te ugradnja okna i dijelova, uključivo obradu spojnica. Revizijsko okno od poliestera (GRP) profila bez stupaljki, dno okna s oblikovanom kinetom od poliestera. Visina okana, tlocrtni smještaj priključaka cijevi i njihovi profili, eventualne kaskade te dovodi i odvodi okvirno su definirani situacijom i uzdužnim profilima glavnog projekta, a definitivno se utvrđuju izvedbenim projektom. Revizijska okna moraju posjedovati mogućnost prilagođavanja visine na gradilištu s centimetarskom točnošću.Sustav međusobnog spajanja kako pojedinih dijelova samog revizijskog okna, tako i cijevi s revizijskim oknom mora osiguravati jednostavnu montažu, sigurnost protiv uzgona, te statičku sigurnost i vodnepropusnost.Okno je potrebno opremit sa spojnicm za ubetoniravanje LC=25cm (s trakom od terolita i površinom posutom pijeskom) radi vodonepropusnosti spoja vertikale okna/rasteretna ploča. Konstrukcija gornje ploče odnosno poklopca treba biti takva da se neposredna statička i dinamička opterećenja koja uzrokuje promet ne prenose izravno na okno, već preko sidrenog betonskog prstena na podlogu. Poklopac (posebno ispod prometnih ploha) treba biti odvojen od okna.Vertikalna cijev okna DN800mm: dubina izvedbe 0,8-1,5m.</t>
  </si>
  <si>
    <t xml:space="preserve">Nabava, prijevoz i ugradnja kanalizacijskih punostjenih PVC cijevi za uličnu kanalizaciju, uključujući spojni i brtveni materijal. Sve cijevi su obodne krutosti minimalno SN 8.   U jediničnu cijenu uključen je sav rad, osnovni i dodatni materijal i pribor potreban za potpunu propisanu ugradnju i spajanje cijevi. Obračun je u m1 ugrađene kanalizacijske cijevi. </t>
  </si>
  <si>
    <t xml:space="preserve">Nabava, prijevoz i ugradnja kanalizacijskih cijevi od poliestera (GPR) nazivne krutosti SN10000N/m2. Pojedinačna dužina cijevi je 6 m, a na jednom kraju cijevi je montirana poliesterska spojnica s brtvom od EPDM-a. Cijevi moraju biti kompatibilne s postojećim cijevima istog promjera na koje se spajaju.  U jediničnu cijenu uključen je sav rad, osnovni i dodatni materijal i pribor potreban za potpunu propisanu ugradnju i spajanje cijevi. Obračun je u m1 ugrađene kanalizacijske cijevi. </t>
  </si>
  <si>
    <t>Nabava, prijevoz i ugradnja svih sastavnih dijelova montažnog revizijskog okna, te ugradnja okna i dijelova, uključivo obradu spojnica. Revizijsko okno od poliestera (GRP) profila, dno okna s oblikovanom kinetom od poliestera. Visina okana, tlocrtni smještaj priključaka cijevi i njihovi profili, eventualne kaskade te dovodi i odvodi okvirno su definirani situacijom i uzdužnim profilima glavnog projekta, a definitivno se utvrđuju izvedbenim projektom. Revizijska okna moraju posjedovati mogućnost prilagođavanja visine na gradilištu s centimetarskom točnošću. Sustav međusobnog spajanja kako pojedinih dijelova samog revizijskog okna, tako i cijevi s revizijskim oknom mora osiguravati jednostavnu montažu, sigurnost protiv uzgona, te statičku sigurnost i vodnepropusnost.Okno je potrebno opremit sa spojnicm za ubetoniravanje LC=25cm (s trakom od terolita i površinom posutom pijeskom) radi vodonepropusnosti spoja vertikale okna/rasteretna ploča. Konstrukcija gornje ploče odnosno poklopca treba biti takva da se neposredna statička i dinamička opterećenja koja uzrokuje promet ne prenose izravno na okno, već preko sidrenog betonskog prstena na podlogu. Poklopac (posebno ispod prometnih ploha) treba biti odvojen od okna.Obračun po komadu nabavljenog, isporučenog i ugrađenog okna (betonski prsten i poklopac predmet su zasebnih stavki).Vertikalna cijev okna DN800mm: dubina izvedbe 0,8-1,5m</t>
  </si>
  <si>
    <t xml:space="preserve">Utovar i odvoz cjelokupnog materijala iz iskopa na gradski deponij na udaljenost do 8 km. 
Jedinična cijena sadrži sav potreban rad i materijal, utovar, prijevoz, istovar i sortiranje materijala.  </t>
  </si>
  <si>
    <t>Obračun po m3 odvezenog i sortiranog materijala u sraslom stanju.</t>
  </si>
  <si>
    <t xml:space="preserve">Izrada nasipa  zamjenskim materijalom, veličine zrna do 64 mm do donjeg ustroja ceste (drobljenim kamenom, šljunkom) nakon izvedbe obloge cjevovoda do nosivog sloja prometnice. Strojno nasipanje i razastiranje, prema potrebi vlaženje ili sušenje, planiranje nasipanih slojeva debljine i nagiba prema projektu, te zbijanje s odgovarajućim sredstvima. U cijenu je uključen sav rad i materijal, utovar i transport iz pozajmišta koje osigurava izvođač radova. Materijal nabijati strojnim i ručnim nabijačima u slojevima od 30 cm, a završni sloj prije izrade kolovozne konstrukcije sabiti na modul stišljivosti Ms 40 MN/m2. </t>
  </si>
  <si>
    <t xml:space="preserve">Zaštita komunalnih instalacija i priključaka postojećih instalacija, betonskom oblogom od betona razreda tlačne čvrstoće C20/25 (cca 0,5 m3/m1) ili predgotovljenim "U" profila s betonskim poklopcem, svijetle dimenzija 20x25cm za oblaganje postojećih instalacija (NNM, DV i EKI) uključivo držač kabela, poklopac "U" profila, te sav potreban rad i materijal za ugradnju.  Zaštita se izvodi na poziciji križanja instalacija ukoliko nije moguće postići propisane međusobne udaljenosti. Obračun po m3 ugrađenog betona, m ugrađenog predgotovljenog "U" profila te kompletno zaštićene instalacijske trase uključivo sve elemente stavke, sav rad, opremu i materijal potreban za potpuno dovršenje stavke. Obračun je po m3 ugrađenog betona i m' zaštićenih vodova betonskim "U" profilom. </t>
  </si>
  <si>
    <t xml:space="preserve">Rušenje i uklanjanje postojećih rubnjaka.  Ovaj rad obuhvaća rušenje i uklanjanje postojećih rubnjaka te utovar i prijevoz na odlagalište. Obračun je po m1 porušenih i ukonjenih rubnjaka.  </t>
  </si>
  <si>
    <t xml:space="preserve">Vraćanje u prvobitno stanje - Strojna izrada nosivog sloja od zrnatog kamenog materijala - najvećeg zrna 63 mm, bez veziva.U cijenu je uključena nabava kamenih prirodnih ili drobljenih zrnatih materijala, utovar, prijevoz, i ugradnja (strojno razastiranje, planiranje i zbijanje do traženog modula stitljivosti ili stupnja zbijenosti) na uređenu i preuzetu podlogu.Obnavljanje kolničke konstrukcije kompletnog koridora lokalne ceste, u debljini 30 cm. </t>
  </si>
  <si>
    <t>Vraćanje u prvobitno stanje -Izrada rubnjaka od predgotovljenih elemenata tipskog poprečnog presjeka 8/25 cm (odnosno prema nacrtima)  iz betona klase C35/45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t>
  </si>
  <si>
    <t xml:space="preserve">Vraćanje u prvobitno stanje sve horizontalne prometne signalizacije (pješ. prijelazi, prometne trake, uređenje križanja, stop, škola,  i ost.), kao i svih ostalih parkirnih ili drugih oznaka na području izvođenja radova. Horizontalana prometna signalizacije izvodi se od bijele boje s retroreflektivnim zrncima klase II. Oznake na kolniku izvode se prema projektu prometne opreme i signalizacije, a u skladu s važećim Pravilnikom o prometnim znakovima, opremi i signalizaciji na cestama i važećim hrvatskim normama koje reguliraju to područje. U cijenu ulazi sav rad, materijal prijevoz i sve ostalo što je potrebno za potpuni dovršetak posla uključujući potrebna ispitivanja kakvoće materijala i rada. </t>
  </si>
  <si>
    <t>Utovar i odvoz cjelokupnog materijala iz iskopa na gradski deponij na udaljenost do 8 km. 
Jedinična cijena sadrži sav potreban rad i materijal, utovar, prijevoz, istovar i sortiranje materijala. Obračun po m3 odvezenog i sortiranog materijala u sraslom stanju.</t>
  </si>
  <si>
    <t xml:space="preserve">Nabava, dobava i ugradnja poklopaca okna od lijevanog željeza, D400, minimalnog svijetlog promjera 600mm, nodularni lijev, s okruglim okvirom ravne bočne stjenke od lijevanog željeza obloženog betonom C 35/45 (razreda izloženosti XD3, XF4, XA3), sa zamjenjivim uloškom protiv lupanja debljine 10 mm smještenim horizontalno u ležište na okviru, stabiliziran trnovima, bez mogućnosti ispadanja, razreda opterećenja D400 s dva bez vijčana elementa za zaključavanje izrađena od kompozitnog materijala, bez zgloba, bez premaza. Pritisak okvira na dosjednu površinu iznosi do najviše 2,6 N/mm2. Visina okvira najmanje 125 mm, ukupna masa najmanje 100 kg.Ugradnja sve prema uputama proizvođača. </t>
  </si>
  <si>
    <t>Izvedba fazonskih komada od poliestera (GPR) nazivne krutosti SN10000N/m2 komplet sa original spojnicama i gumenim brtvama. Fazonski komadi se  obujmicama učvršuju o vanjsku stranu betonskog zida bedem. U ovu stavku su uključeni svi fazonski komadi i original gumene brtve, sav potrebni materijal i rad.</t>
  </si>
  <si>
    <t>Jednopolni automatski prekidač (minimalni zahtjevi):
- nazivna struja 10 A
- nazivni napon 230 V
- frekvencija 50 Hz
- nazivna prekidna moć 6 kA
- karakteristika  okidanja B</t>
  </si>
  <si>
    <t>Jednopolni automatski prekidač (minimalni zahtjevi):
- nazivna struja 16 A
- nazivni napon 230 V
- frekvencija 50 Hz
- nazivna prekidna moć 6 kA
- karakteristika  okidanja B</t>
  </si>
  <si>
    <t>Geodetski radovi - izrada Elaborata iskolčenja (uključivo i sve instalacije) i iskolčenje objekata. Stavka obuhvaća iskolčenje objekata u trasi i preko trase, instalacija,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Elaborat iskolčenja dostaviti u 3 (tri) primjeka u pisanom obliku te 2 (dva) na CD-u (Word, ACAD).</t>
  </si>
  <si>
    <t>Demontaža postojećih prometnih znakova i reklamnih panoa. Ovaj rad obuhvaća vađenje i pažljivo demontiranje prometnih znakova i reklamnih panoa radi predaje istih Naručitelju, također uključuje utovar i prijevoz na privremeno odlagalište do 10 km.</t>
  </si>
  <si>
    <t>Dobava i postava trajnih prometnih znakova – regulacija prometa (npr. zabrana prolaza, oznaka za obavezan smjer, oznaka da mogu proći samo dostavna vozila i sl.) u skladu s uputama nadležnih javnopravnih tijela. Prometni znakovi izvode se s retroreflektirajućom folijom klase II, debljine lima 3 mm te se postavljaju prema projektu prometne opreme i signalizacije, a u skladu s važećim Pravilnikom o prometnim znakovima, opremi i signalizaciji na cestama i važećim hrvatskim normama koje reguliraju to područje. U cijeni je uključena dobava i montaža, svi prijevozi, prijenosi i skladištenje, sav rad i materijal, te pričvrsni elementi i pribor za ugradnju po uvjetima iz projekta. Podloga prometnog znaka izrađuje se od aluminijskog lima sa dvostruko povijenim rubom. Obračun po komadu.</t>
  </si>
  <si>
    <r>
      <t>Obračun po m</t>
    </r>
    <r>
      <rPr>
        <vertAlign val="superscript"/>
        <sz val="10"/>
        <color theme="1"/>
        <rFont val="Tahoma"/>
        <family val="2"/>
      </rPr>
      <t>2</t>
    </r>
    <r>
      <rPr>
        <sz val="10"/>
        <color theme="1"/>
        <rFont val="Tahoma"/>
        <family val="2"/>
      </rPr>
      <t>.</t>
    </r>
  </si>
  <si>
    <r>
      <t>Obračun po m</t>
    </r>
    <r>
      <rPr>
        <vertAlign val="superscript"/>
        <sz val="10"/>
        <color theme="1"/>
        <rFont val="Tahoma"/>
        <family val="2"/>
      </rPr>
      <t>3</t>
    </r>
    <r>
      <rPr>
        <sz val="10"/>
        <color theme="1"/>
        <rFont val="Tahoma"/>
        <family val="2"/>
      </rPr>
      <t>.</t>
    </r>
  </si>
  <si>
    <r>
      <t>m</t>
    </r>
    <r>
      <rPr>
        <vertAlign val="superscript"/>
        <sz val="10"/>
        <color theme="1"/>
        <rFont val="Tahoma"/>
        <family val="2"/>
      </rPr>
      <t>2</t>
    </r>
  </si>
  <si>
    <t>Rasipanje startnog mineralnog gnojiva po svim površinama NPK 15:15:15  u količini 0,10 kg/m² te organskog gnojiva u granulama 0,10 kg/m². Dva frezanja, ručno poravnavanje i fino planiranje završnog sloja zemlje na svim površinama prema projektom utvrđenim kotama.
NPK 15:15:15= 354,2 kg
Organsko gnojivo u granulama= 354,2 kg.</t>
  </si>
  <si>
    <r>
      <t>Obračun po m</t>
    </r>
    <r>
      <rPr>
        <vertAlign val="superscript"/>
        <sz val="10"/>
        <color theme="1"/>
        <rFont val="Tahoma"/>
        <family val="2"/>
      </rPr>
      <t>1</t>
    </r>
    <r>
      <rPr>
        <sz val="10"/>
        <color theme="1"/>
        <rFont val="Tahoma"/>
        <family val="2"/>
      </rPr>
      <t>.</t>
    </r>
  </si>
  <si>
    <t>Izvođač je dužan pridržavati se svih važećih zakona i propisa iz područja gradnje. 
Svi radovi moraju se izvesti solidno i stručno prema važećim propisima i najboljim industrijskim praksama.</t>
  </si>
  <si>
    <t xml:space="preserve">Otpad koji Izvođač nije propisno zbrinuo neće mu se priznati kroz građevinsku knjigu. Dokaz o zbrinjavanju otpada (dokaznica mjera) je potvrđeni prateći list. </t>
  </si>
  <si>
    <t>Izvođač je dužan proučiti sve prethodno navedene dijelove projekta i uvjete nadležnih tijela te u slučaju nejasnoća ili uočenih nedostataka u projektu tražiti objašnjenje od projektanta, odnosno iznijeti svoje primjedbe.</t>
  </si>
  <si>
    <t>OPĆE NAPOMENE</t>
  </si>
  <si>
    <t>Strojno skidanje površinskog sloja zemlje na svim projektiranim pješačkim i kolnim površinama do dubine 43 cm. 
Prije nuđenja preporučuje se obilaženje i pregled gradilišta na kojem će se izvoditi radovi kako bi se utvrdio točan obim i složenost posla.</t>
  </si>
  <si>
    <t>Ručni iskop površinskog sloja zemlje do dubine 43 cm uz postojeće visoko zelenilo (stabla crnike) koje se nalazi unutar projektiranih pješačkih površina. 
Iskop vršiti pažljivo da se ne ošteti korijenje.</t>
  </si>
  <si>
    <t xml:space="preserve">Strojno skidanje asfalta sa svih postojećih pješačkih i kolnih površina. Stavka obuhvaća kompletno uklanjanje odgovarajućim tehnološkim postupkom svih postojećih asfaltskih slojeva, utovar i odvoz te stalno zbrinjavanje na za to predviđen deponij uključujući troškove deponiranja i pronalaženja deponije. 
</t>
  </si>
  <si>
    <t xml:space="preserve">Strojno skidanje betona sa svih postojećih pješačkih i kolnih površina. Stavka obuhvaća kompletno uklanjanje odgovarajućim tehnološkim postupkom svih postojećih betonskih slojeva, utovar te odvoz na gradski deponij na udaljenosti do 8 km. </t>
  </si>
  <si>
    <t xml:space="preserve">Strojni iskop zemlje za izvedbu upojnog kanala. Svijetli presjek kanala je 60x43 cm. </t>
  </si>
  <si>
    <t>Demontaža, odvoz i pohrana naplatnih parkirnih uređaja na udaljenosti do 5 km u dogovoru s Naručiteljem.</t>
  </si>
  <si>
    <t>Skidanje postojećih azbestcementnih cijevi i propisno zbrinjavanje sukladno Pravilniku o građevnom otpadu i otpadu koji sadrži azbest NN69/2016. Visina cijevi je približno 2.0 m, a promjer ø20 cm. Stavka obuhvaća odvoz na gradski deponij na udaljenost do 8 km.</t>
  </si>
  <si>
    <t>Demontaža postojećih tv antena te propisno zbrinjavanje i odvoz na gradski deponij na udaljenost do 8 km. Visina antenskog stupa je približno 2.5 m.</t>
  </si>
  <si>
    <t>Demontaža, odvoz i pohrana postojećih klupa. Odvoz na deponiju na udaljenosti do 8 km.</t>
  </si>
  <si>
    <t>Demontaža varene metalne ograde uz ventilacijsko okno ribarnice. Ograda je sidrena u betonski zid. Visina ograde je 100 cm. 
Rad obuhvaća:
- piljenje metalnih profila ograde na komade pogodne za transport,
- utovar demontirane ograde u teretno vozilo,
- odvoz i istovar materijala na odgovarajuću deponiju otpadnog materijala.</t>
  </si>
  <si>
    <t>Demontaža opšava postojećeg zida ventilacijskog okna ribarnice. Pretpostavljena razvijena širina lima 40 cm.</t>
  </si>
  <si>
    <t>Rušenje postojećih zidova ventilacijskog okna ribarnice d=25 cm do projektirane kote.
Napomena: Rušenje zidova i dijelova zidova izvesti prema kotama i u nagibu prema projektu.</t>
  </si>
  <si>
    <t>Uklanjanje postojeće hidroizolacije (bitumenske trake) zidova ventilacijskog okna ribarnice prema tlu u visini h=1 m.</t>
  </si>
  <si>
    <t>Strojni iskop zemlje u pojasu od 1 m od postojećih zidova ventilacijskog okna ribarnice i dubini od 1 m. Materijal iz iskopa deponirati na gradilištu jer će se koristiti kao nasip građevinske jame.</t>
  </si>
  <si>
    <t>Nasipanje iskopanog materijala u građevinsku jamu oko postojećih zidova ventilacijskog okna ribarnice uz obavezno nabijanje slojeva. Koristiti zdravi materijal iz iskopa.</t>
  </si>
  <si>
    <r>
      <t>Obračun po m</t>
    </r>
    <r>
      <rPr>
        <vertAlign val="superscript"/>
        <sz val="10"/>
        <rFont val="Tahoma"/>
        <family val="2"/>
        <charset val="238"/>
      </rPr>
      <t>2</t>
    </r>
    <r>
      <rPr>
        <sz val="10"/>
        <rFont val="Tahoma"/>
        <family val="2"/>
        <charset val="238"/>
      </rPr>
      <t>.</t>
    </r>
  </si>
  <si>
    <r>
      <t>Nabava, prijevoz i ugradnja geotekstila gustoće 300 g/m</t>
    </r>
    <r>
      <rPr>
        <vertAlign val="superscript"/>
        <sz val="10"/>
        <rFont val="Tahoma"/>
        <family val="2"/>
        <charset val="238"/>
      </rPr>
      <t>2</t>
    </r>
    <r>
      <rPr>
        <sz val="10"/>
        <rFont val="Tahoma"/>
        <family val="2"/>
        <charset val="238"/>
      </rPr>
      <t>.</t>
    </r>
  </si>
  <si>
    <t>Betoniranje nearmiranih temelja za metalne obloge, ventilacijske cijevi i sl.  betonom C30/37. 
Stavka uključuje dobavu, ugradnju, njegu i zaštitu betona, montažu i demontažu oplate a prema potrebi i druge radove koji osiguravaju kvalitetnu izvedbu.</t>
  </si>
  <si>
    <t>Izrada, dobava i ugradnja montažnih armiranobetonskih ploča iznad ventilacijskog okna ribarnice, izvedenih betonom razreda tlačne čvrstoće C30/37. Debljina ploča je 12 cm. Ukupno su 3 ploče, svaka dimenzija 95x200 cm. Ploče se gotove dovoze na gradilište i postavljaju na predviđena mjesta.</t>
  </si>
  <si>
    <t>Betoniranje armiranobetonskih zidova ventilacijskog okna ribarnice d=25 cm, betonom razreda tlačne čvrstoće 30/37. Stavka uključuje izradu i postavu oplate.</t>
  </si>
  <si>
    <r>
      <t>Izvedba cementne stabilizacije -  izravnavajućeg sloja ispod kamenih kocki koje se polažu na postojećim neravnim betonskim podlogama na mostovima (betonske površine sa kojih je skinut sloj asfalta).
Debljina sloja je od 2,00 - 9,00 cm (srednja debljina 6,00 cm). Sloj je armiran polipropilenskim vlaknima, a izvodi se u  projektiranim nagibima.
Obračun je po m</t>
    </r>
    <r>
      <rPr>
        <vertAlign val="superscript"/>
        <sz val="10"/>
        <rFont val="Tahoma"/>
        <family val="2"/>
        <charset val="238"/>
      </rPr>
      <t>2</t>
    </r>
    <r>
      <rPr>
        <sz val="10"/>
        <rFont val="Tahoma"/>
        <family val="2"/>
        <charset val="238"/>
      </rPr>
      <t xml:space="preserve">  izvedenog morta. Stavka uključuje dobavu, ugradnju, njegu i zaštitu morta, a prema potrebi i druge radove koji osiguravaju kvalitetnu izvedbu. </t>
    </r>
  </si>
  <si>
    <r>
      <t>Betoniranje armiranobetonske monolitne ploče iznad ventilacijskog okna ribarnice</t>
    </r>
    <r>
      <rPr>
        <sz val="10"/>
        <color rgb="FFFF0000"/>
        <rFont val="Tahoma"/>
        <family val="2"/>
        <charset val="238"/>
      </rPr>
      <t xml:space="preserve"> </t>
    </r>
    <r>
      <rPr>
        <sz val="10"/>
        <rFont val="Tahoma"/>
        <family val="2"/>
        <charset val="238"/>
      </rPr>
      <t>betonom razreda tlačne čvrstoće C30/37. Debljina ploče je 20 cm. Ploča se izvodi s nagibom 1%. Stavka uključuje izradu i postavu oplate te podupiranje do visine 3,50 m.
Napomena: Na mjestu postavljanja montažnih betonskih ploča izvesti zub širine 5 cm i visine 12 cm radi oslanjanja ploča.</t>
    </r>
  </si>
  <si>
    <t>Betoniranje nearmirane betonske podloge na površinama  na kojima će se postaviti kamena kocka (stazama). Podloga se izvodi na prethodno nabijenu posteljicu od kamenog drobljenca (opisano u zemljanim radovima). Debljina betonske podloge je 10 cm. 
Padove izvesti u skladu s padovima određenim projektom, i dilatirati je radnim reškama na polja površine približno 10-12 m².</t>
  </si>
  <si>
    <t>Betoniranje AB  podloge na rubovima polja dekorativnog betona. Podloga se izvodi na rubovima staza sa kamenim opločanjem (10cm x 30cm), ispod poprečnih traka sa kamenim opločanjem između polja sa dekorativnim betonom( 10 cmx 54cm) , ispod kortenskih rubnjaka (10cm x 30 cm) te ispod kamenog rigola za odvod vode (10 cm x 60 cm). AB podloga se izvodi na prethodno nabijenu posteljicu od kamenog drobljenca (opisano u zemljanim radovima!). Debljina AB podloge je 10 cm, a širina 30, 54 i 60 cm . 
Padove izvesti u skladu s padovima određenim projektom, i dilatirati je radnim reškama.</t>
  </si>
  <si>
    <t>Izrada fuga između kamenih kocki dim 10 x 10 x 10 cm od dekorativnog betona. Širina fuge iznosi 2,0 cm a visina 10,0 cm. Obračun se vrši po m2 tlocrtne površine izvedene fuge (16,38 m¹ fuge/m² ukupne površine kamena i fuga) . U cijenu je uključeno i pribavljanje atesta o kvaliteti ugrađenog materijala. Stavka obuhvaća:</t>
  </si>
  <si>
    <t>Izrada dekorativnog betona na armiranobetonskoj ploči iznad ventilacijskog okna ribarnice, cetificiranog sa oznakom  C30/37,XC3,XD2,XA1,XM1,S4 Dmax 8 Cl 0,2 debljine 10 cm.</t>
  </si>
  <si>
    <t>Obračun po m².</t>
  </si>
  <si>
    <t>Obračun po m' izvedenog rubnjaka.</t>
  </si>
  <si>
    <t>Nabava, dobava i ugradnja kanalica linijske odvodnje nazivne širine 20cm - kanalica mora biti od betona ojačanog vlaknima, klasa opterećenja od A 15 - F 900 s okvirom izrađenog od pocinčanog čelika visine 4 cm, SIDE-LOCK bezvijčanim sistem pričvršćivanja rešetke s dodatnih 8 vijaka pričvršćenja na metar duljine i protukliznim utorima u okviru. Okvir za prihvat rešetke mora biti usidren u tijelo kanalice 130 mm radi visoke stabilnosti sustava. Debljina stijenke kanala min. 45 mm. Dimenzije kanala L/W/H 1000x390x460 mm. Rešetka je mrežasta i izrađena od nodularnog lijeva i zaštićena KTL zaštitom. Otvori na rešetki su 15/25 mm. Površina korisnog poprečnog presjeka je 938cm2. Rešetka je za klasu opterećenja E600.  Klasa A1 (negorivi materijal). Kao reviziono/izljevni element koristi se pjeskolov. Kanal se polaže u obložni beton bočno 15 cm i temelj 15 cm. Stavkom obuhvaćen sav potreban rad i materijal. Obračun po kompletno ugrađenoj linijskoj rešetci uključivo sve elemente do pune funkcionalnosti.</t>
  </si>
  <si>
    <t>Obračun po m³ sraslog materijala.</t>
  </si>
  <si>
    <r>
      <t>Vraćanje u prvobitno stanje -Izrada habajućeg sloja (srednje opterećenje) AC 22 base 50/70 AG6 M2 debljine 6,0 cm - kompletni koridor prometnice  U cijeni su sadržani svi troškovi nabave materijala, proizvodnje i ugradnje asfaltne mješavine, prijevoz, oprema i sve ostalo što je potrebno za potpuno izvođenje radova.Obnavljanje kolničke konstrukcije lokalne ceste. Obračun je po m2 gornje površine stvarno položenog i ugrađenog habajućeg sloja od asfaltbetona sukladno projektu. Izvedba i kontrola kakvoće prema</t>
    </r>
    <r>
      <rPr>
        <sz val="10"/>
        <color theme="1"/>
        <rFont val="Tahoma"/>
        <family val="2"/>
        <charset val="238"/>
      </rPr>
      <t xml:space="preserve"> (HRN EN 13108-1</t>
    </r>
    <r>
      <rPr>
        <sz val="10"/>
        <rFont val="Tahoma"/>
        <family val="2"/>
        <charset val="238"/>
      </rPr>
      <t xml:space="preserve"> ili drugoj jednakovrijednoj normi). i tehničkim svojstvima i zahtjevima za građevne proizvode za proizvodnju asfaltnih mješavina i za asfaltne slojeve kolnika.</t>
    </r>
  </si>
  <si>
    <r>
      <t>Vraćanje u prvobitno stanje, izrada habajućeg sloja AC11E surf 50/70 AG1 M3, debljine 4,0 cm.  Konačnu sanaciju izvest prema uvjetima nadležnog javnopravnog tijela.U cijeni su sadržani svi troškovi nabave materijala, proizvodnje i ugradnje asfaltne mješavine, prijevoz, oprema i sve ostalo što je potrebno za potpuno izvođenje radova. Obnavljanje kolničke konstrukcije lokalne ceste. Obračun je po m2 gornje površine stvarno položenog i ugrađenog habajućeg sloja od asfaltbetona sukladno projektu. Izvedba i kontrola kakvoće prema</t>
    </r>
    <r>
      <rPr>
        <sz val="10"/>
        <color theme="1"/>
        <rFont val="Tahoma"/>
        <family val="2"/>
        <charset val="238"/>
      </rPr>
      <t xml:space="preserve"> (HRN EN 13108-1</t>
    </r>
    <r>
      <rPr>
        <sz val="10"/>
        <rFont val="Tahoma"/>
        <family val="2"/>
        <charset val="238"/>
      </rPr>
      <t>ili drugoj jednakovrijednoj normi) i tehničkim svojstvima i zahtjevima za građevne proizvode za proizvodnju asfaltnih mješavina i za asfaltne slojeve kolnika. Stavka obuhvaća prskanje bitumenskom emulzijom i izradu habajućeg sloja asfalta.</t>
    </r>
  </si>
  <si>
    <r>
      <t>CCTV video inspekcija izvedenih gravitacijskih kolektora po kompletnom završetku pojedine dionice. Video inspekcija je predviđena po završetku svih zemljanih radova na pojedinoj dionici, uključno s iz</t>
    </r>
    <r>
      <rPr>
        <i/>
        <sz val="10"/>
        <rFont val="Tahoma"/>
        <family val="2"/>
        <charset val="238"/>
      </rPr>
      <t>v</t>
    </r>
    <r>
      <rPr>
        <sz val="10"/>
        <rFont val="Tahoma"/>
        <family val="2"/>
        <charset val="238"/>
      </rPr>
      <t>ođenjem i zbijanjem tamponskog sloja, a prije izvršenih radova asfaltiranja (ukoliko je dionica u prometnoj površini).                                                                                        Stavka uključuje i čišćenje izgrađenih cjevovoda i revizijskih okana i crpnih od ostataka zemljanog i kamenog materijala, ispiranje cjevovoda, crpljenje kompletnog sadržaja i odvoz na trajnu deponiju, a što prethodi CCTV inspekciji.
Prikaz snimka putem predanog pisanog elaborata sa video snimkom. Elaborat mora sadržavati prikaz svih obrađenih cjevovoda, foto dokumentaciju i uzdužne profile s označenim padovima, stacionaže te mjesta koja moraju biti sanirana. Jedinična cijena stavke uključuje sve potrebne terenske i uredske radove za izradu kompletnog snimka.
Izvođač je dužan osim elaborata TV snimanja i grafa nivelete cjevovoda (3 primjerka), Naručitelju predati i cjelokupni video zapis u primjerenom digitalnom obliku  u jednom primjerku.
Obračun po m' snimljene trase.</t>
    </r>
  </si>
  <si>
    <r>
      <t>m</t>
    </r>
    <r>
      <rPr>
        <vertAlign val="superscript"/>
        <sz val="10"/>
        <rFont val="Tahoma"/>
        <family val="2"/>
        <charset val="238"/>
      </rPr>
      <t>3</t>
    </r>
  </si>
  <si>
    <r>
      <t>m</t>
    </r>
    <r>
      <rPr>
        <vertAlign val="superscript"/>
        <sz val="10"/>
        <rFont val="Tahoma"/>
        <family val="2"/>
        <charset val="238"/>
      </rPr>
      <t>3</t>
    </r>
    <r>
      <rPr>
        <sz val="10"/>
        <rFont val="Arial"/>
        <family val="2"/>
        <charset val="238"/>
      </rPr>
      <t/>
    </r>
  </si>
  <si>
    <r>
      <t>Kombinirano strojno - ručni iskop građevinske jame za vodolovna grla i linijske rešetke bez obzira na kategoriju tla prema odredbama projekta.  Dimenzija jame vodolovnog grla  0.7 x 0.7m, dubine prema detalju slivnika.   U jediničnu cijenu uračunato je uklanjanje obrušenog materijala u jami u bilo kojoj fazi radova odnosno radi vremenskih nepogoda te crpljenje podzemne ili nadošle vode (nužno je osigurat crpke kako bi se osigurao rad na suhom).  Stavka uključuje i eventualno potrebno razupiranje jame u ovisnosti o kategoriji tla i uz suglasnost nadzornog inženjera. Eventualna proširenja koja mogu nastati ovisno o tehnologiji iskopa izvođač je dužan ukalkulirati u jediničnu cijenu. U cijenu je uključeno i planiranje dna jame sa točnošću +/- 2 cm. Sve neravnine popraviti, udubine i šupljine ispuniti materijalom iz iskopa, a višak izbaciti iz jarka. Stavkom je obuhvaćena i izrada prijelaza preko rova za prilaz kućama i zaštitna ograda odnosno obilježavanje ruba rova špagom i zastavicama na prometnim mjestima te svjetlosna signalizacija zbog radova na križanju.   Obračun po m</t>
    </r>
    <r>
      <rPr>
        <vertAlign val="superscript"/>
        <sz val="10"/>
        <rFont val="Tahoma"/>
        <family val="2"/>
        <charset val="238"/>
      </rPr>
      <t>3</t>
    </r>
    <r>
      <rPr>
        <sz val="10"/>
        <rFont val="Tahoma"/>
        <family val="2"/>
        <charset val="238"/>
      </rPr>
      <t xml:space="preserve"> iskopanog materijala u sraslom stanju.</t>
    </r>
  </si>
  <si>
    <r>
      <t>m</t>
    </r>
    <r>
      <rPr>
        <vertAlign val="superscript"/>
        <sz val="10"/>
        <rFont val="Tahoma"/>
        <family val="2"/>
        <charset val="238"/>
      </rPr>
      <t>3</t>
    </r>
    <r>
      <rPr>
        <sz val="10"/>
        <rFont val="Arial"/>
        <family val="2"/>
      </rPr>
      <t/>
    </r>
  </si>
  <si>
    <r>
      <t>m</t>
    </r>
    <r>
      <rPr>
        <vertAlign val="superscript"/>
        <sz val="10"/>
        <rFont val="Tahoma"/>
        <family val="2"/>
        <charset val="238"/>
      </rPr>
      <t>2</t>
    </r>
  </si>
  <si>
    <t>Kakvoća betona mora odgovarati važećim propisima. Cijenom treba biti obuhvaćena mehanička ugradba, njega i ispitivanje. Betonu C35/45 (u zoni podzemnih voda) obvezno dodati aditive za vodonepropusnost.Svaka izmjena u izvedbi armirano-betonske konstrukcije mora biti izvedena u dogovoru s projektantom konstrukcije i nadzornom službom. U protivnom izvođač snosi odgovornost za točnost radova. U svim betonskim i armirano-betonskim konstrukcijama moraju biti ostavljeni svi otvori prema nacrtnoj dokumentaciji. Radni spoj na mjestu gdje je prekinuta faza betoniranja treba adekvatno obraditi ugradnjom povezne armature te premazima i brtvenim trakama s kriterijem vodonepropusnosti betona. Stavkom je obuhvaćen i rad pumpi za ispumpavanje nakupljene vode tijekom betoniranja.</t>
  </si>
  <si>
    <t xml:space="preserve">Ovim troškovnikom zasebno su obuhvaćeni pripremni i zajednički radovi za izvedbu vodovoda i odvodnje u predmetnoj zoni  obuhvata Obzirom na karakter predmetnih radova mogu se u cijelosti primijeniti Opći tehnički uvjeti za radove na cestama. Prije izrade (davanja) ponude izvođača se upućuje obići lokaciju sustava i utvrditi stvarno stanje na terenu, te na osnovu istog dati ponudu za kompletan posao kroz jedinične cijene stavaka troškovnika, bez naknadnog traženja dodatnih radova ili viška radova. U jediničnu cijenu predvidjeti sav potreban materijal, rad ljudi i strojeva prema općim tehničkim pravilima struke, normama i standardima u graditeljstvu potrebnim za dovršenje radova. Produbljenje kanala i jama za reviziona okna  sadržano je u jediničnim cijenama. Obračunska širina za sva proširenja veća od obračunske širine, usljed druge tehnologije izvođenja ili drugog razloga, neće se priznati već ju je izvođač dužan ukalkulirati u jediničnu cijenu. U vezi s bilo kojim potrebnim zahvatom na postojećem vodoopskrbnom sustavu izvođač je dužan organizirati sastanak s predstavnicima Vodovoda d.o.o. Zadar i Odvodnje d.o.o.        </t>
  </si>
  <si>
    <t>Svu niže navedenu opremu koja se demontira deponirati na skladište investitora osim opreme i uređaja koje je potrebno ekološki zbrinuti.</t>
  </si>
  <si>
    <t xml:space="preserve">Iskolčenje svih elemenata uređenja (travnjaka, površina pod trajnicama i pokrivačima tla, povišenih gredica i gredica u razini tla, površina pod šljunkom, položaja pravokutnih volumena okrenutih kadica od cor-tena), položaja sadnje grmova tlocrtno i visinski. </t>
  </si>
  <si>
    <t xml:space="preserve">Iskop jama za sadnju većeg grmlja. Dimenzije jama 0,6 cm x 0,6 cm x 0,6 cm, te odvoz materijala na deponij na udaljenosti do 8 km.
0,6 x 0,6 x 0,6= 0,22 m³
 38 kom x 0.22 =  8,36 m³ </t>
  </si>
  <si>
    <t>Travno sjeme
Nabava travne smjese propisane klijavosti i garantirane čistoće, sorte i ostalih svojstava.
Predlaže se sljedeća travna smjesa za sjenovite parkovne površine:
Vlasulja nacrvena (Festuca rubra ssp. rubra) Maxima 1    40%
Vlasulja nacrvena (Festuca rubra ssp. trichophylla) Smirna     10%
Vlasulja nacrvena (Festuca rubra ssp. commutata) Calliope   10%
Engleski ljulj (Lolium perenne) Belida   10%
Engleski ljulj (Lolium perenne) Margarita   10%
Vlasulja trstikasta (Festuca arundinacea) Starlett   15%
Vlasnjača livadna (Poa pratensis) Sunray   5%
0,05kg x  2850,40 m²</t>
  </si>
  <si>
    <t>Šljunak
Šljunak koji se nanosi na za to predviđenim površinama treba svojojm teksturom i bojom biti što više nalik onom u neposrednom okolišu (nijanse žute, sive i bijele).
Frakcija 8-16 mm.</t>
  </si>
  <si>
    <r>
      <t>Ovim troškovnikom obuhvaćeni su radovi i oprema na izvedbi navodnjavanja okoliša objekta ULICE BEDEMI ZADARSKIH POBUNA.
Namjera je da se sve instalacije navodnjavanja objedine u jedan sustav s centralnim upravljanjem i mogućnošću upravljanja navodnjavanjem putem interneta preko besplatnog</t>
    </r>
    <r>
      <rPr>
        <sz val="10"/>
        <color rgb="FFFF0000"/>
        <rFont val="Tahoma"/>
        <family val="2"/>
      </rPr>
      <t xml:space="preserve"> </t>
    </r>
    <r>
      <rPr>
        <sz val="10"/>
        <color theme="1"/>
        <rFont val="Tahoma"/>
        <family val="2"/>
      </rPr>
      <t>software-a.
Instalacija navodnjavanja opisana ovim troškovnikom nastavlja se na pripremljene priključne ogranke opkrbnog voda i kabela automatike izvedene u Fazi 1. Ovim troškovnikom je predviđeno da se svi sklopovi s elektroventilima izvode na način da se razvod prema elektroventilima radi preko razdjelnog kuglastog ventila promjera minimalno 1"1/2 i sa spojnicama pomjera 1"1/2.
Sve ponuđene cijene moraju uključiti troškove pripremnih radova, dovoza i odvoza strojeva i alata, organizacije privremenih skladišta na gradilištu, troškove čišćenja gradilišta tokom izvedbe radova i završnog čišćenja po okončanju radova, troškove osiguranja radnika i radova i slične troškove organizacije i izvršenja radova.       
Izvođač radova dužan je po okončanju radova izraditi izvedeno stanje svih instalacija navodnjavanja. Izvedeno stanje predaje se u dva printana primjerka i u elektronskom .dwg formatu.
Izvedeno stanje obavezno mora sadržavati ucrtan položaj svih elektroventila, rasprskivača i linija s cijevi kap po kap, numeraciju lateralnih linija na način kako su linije unesene u programator navodnjavanja, ispis dekoderskih adresa za svaku liniju, ispis protoka po linijama i ispis programiranih referentnih vremena za svaku liniju.</t>
    </r>
  </si>
  <si>
    <t>Dobava, doprema i izvedba garniture za praćenje protoka i master ventila i priključka za tlačno pražnjenje (vidi detalj garniture u izvedbenom projektu).
Približan popis elemenata koji se dobavljaju i ugrađuju je kako slijedi:
Senzor protoka DN40 ... 1 kom.
El.mag. ventil R1"1/2  ... 1 kom.
Senzor dekoder ... 1 kom.
Vodotijesne spojnice  ... 4 kom.
Kuglasti ventil DN40 ... 1 kom.
Kuglasti ventil 1" ... 1 kom.
Ventilska kutija dim.590x490x307mm  ... 2 kom.
Mehanička spojnica 63mm x 1"1/2M ... 4 kom.
Pocinčano koljeno 1" ... 2 kom.
Nipla 1" ... 1 kom.
Pocinčana cijev DN32 s rezanjem
i narezivanjem ... 1 m'</t>
  </si>
  <si>
    <t>Izrada geodetskog elaborata izvedenog stanja svih cjevovoda i građevina sustava vodovoda i odvodnje,  terena i obližnjih instalacija, kod navodnjavanja ugrađene vodovodne instalacije sa snimljenim svim ograncima za priključivanje navodnjavanja i zasunskim garniturama na cjevovodu, te izrada elaborata za upis u katastarski operat i uknjižba u zemljišno-knjižnom odjelu (gruntovnici) prema važećim zakonskim propisima. Potrebno evidentirati sve instalacije unutar rova. Elaborat mora biti izađen u HTRS96 koordinatnom sustavu i ovjeren od nadležnog katastarskog ureda. Elaborat se predaje investitoru u cjelovitom kartiranom i digitalnom obliku (4 primjerka). Geodetski snimak mora sadržavati sve potrebne koordinate i apsolutne kote pripremljene za unos u kompjutersku arhivu izvedene instalacije.</t>
  </si>
  <si>
    <t>Svjetlosna sklopka upravlja rasvjetom preko osvjetljenja i programiranog vremena, slijedećih karakteristika:
- podesivost od 1 do 99000 lx
- nazivna struja 10 A
- nazivni napon 230 V
- frekvencija 50 Hz
u kompletu sa senzorom svjetlosne sklopke i pripadnim spojnim kabelom.</t>
  </si>
  <si>
    <t xml:space="preserve">Kakvoća betona mora odgovarati važećim propisima. Cijenom treba biti obuhvaćena mehanička ugradba, njega i ispitivanje. Betonu C35/45 (u zoni podzemnih voda) obvezno dodati aditive za vodonepropusnost. Svaka izmjena u izvedbi armirano-betonske konstrukcije mora biti izvedena u dogovoru s projektantom konstrukcije i nadzornom službom. U protivnom izvođač snosi odgovornost za točnost radova. U svim betonskim i armirano-betonskim konstrukcijama moraju biti ostavljeni svi otvori prema nacrtnoj dokumentaciji. Radni spoj na mjestu gdje je prekinuta faza betoniranja treba adekvatno obraditi ugradnjom povezne armature te premazima i brtvenim trakama s kriterijem vodonepropusnosti betona. Stavkom je obuhvaćen i rad pumpi za ispumpavanje nakupljene vode tijekom betoniranja. </t>
  </si>
  <si>
    <t>Cijevni materijal prije ugradnje moraju biti odobren od nadležne komunalne službe  i nadzornog inženjera. Sav materijal je radni tlak od 10 bara.</t>
  </si>
  <si>
    <t>b) EV zasun kratki DN 80+ tel.ugr. garnitura i ul. kapa</t>
  </si>
  <si>
    <r>
      <t>Svi iskopi moraju se izvesti prema planu iskolčenja, a radovi kao pojedine faze zemljanih radova moraju se obavezno snimiti i uvesti u građevinsku knjigu. Iskop zemlje vršiti će se ručno i strojno. Iskop izvan projektiranih profila ide na teret izvoditelja.
Obračun iskopanog materijala vrši se po m</t>
    </r>
    <r>
      <rPr>
        <vertAlign val="superscript"/>
        <sz val="10"/>
        <rFont val="Tahoma"/>
        <family val="2"/>
      </rPr>
      <t>3</t>
    </r>
    <r>
      <rPr>
        <sz val="10"/>
        <rFont val="Tahoma"/>
        <family val="2"/>
      </rPr>
      <t xml:space="preserve"> u sraslom stanju na temelju snimljenog profila.</t>
    </r>
    <r>
      <rPr>
        <sz val="10"/>
        <rFont val="Tahoma"/>
        <family val="2"/>
      </rPr>
      <t xml:space="preserve">
U jediničnu cijenu treba uključiti eventualna manja razupiranja, odvod oborinske vode, kao i crpljenje podzemne vode.</t>
    </r>
    <r>
      <rPr>
        <b/>
        <sz val="10"/>
        <color theme="1"/>
        <rFont val="Tahoma"/>
        <family val="2"/>
        <charset val="238"/>
      </rPr>
      <t/>
    </r>
  </si>
  <si>
    <t>Svi iskopi, rušenja i razgradnje koji se izvode u blizini konstruktivnih dijelova bedema kao i zaštićenog visokog zelenila moraju se izvoditi pažljivo, isključivo ručno, sa što manje buke i prašine. Tokom izvođenja navedenih radova zabranjena je upotreba teških alata, kompresora ili sličnih uređaja koji mogu posredno prouzročiti štetu na konstruktivnim dijelovima građevine. Rušenja izvoditi tek kada su izvršena sva potrebna rasterećenja, podupiranja, osiguranja i isključivanja instalacija od nadležnih institucija. Prilikom rušenja potrebno je razvrstavati otpad te ga sukcesivno odvoziti na za to predviđene gradske deponije, a elemente koji će se ponovno ugrađivati, demontirati što pažljivije, te ih skladištiti na gradilišnoj deponiji odnosno na suho i sigurno mjesto za popravak i ponovnu ugradnju. Ako se prilikom rušenja i razgrađivanja naiđe na nepredviđene detalje ili se uoče opasnosti od zarušavanja ili ugrožavanja okolnih elemenata građevine, izvođač je dužan o tome odmah obavjestiti nadzornog inženjera, projektanta i konzervatore.</t>
  </si>
  <si>
    <t>Nabava, doprema, razastiranje i strojno nabijanje (do zahtjevanog modula stišljivosti MS&gt;80 MPa/m) sloja od kamenog drobljenca 0/32 (tampona) u sloju debljine 20 cm ispod betonske i AB podloge površina pod kamenim kockama.</t>
  </si>
  <si>
    <t>Sanacija ožbukanog parapetnog zida bedema.
Sanacija podrazumjeva potpuno otucanje žbuke, uključujući četkanje do zdravog kamenog zida te otprašivanje i pripremu za ponovno žbukanje. 
Sanacija konstruktivnih pukotina u samom kamenom zidu koje bi se pronašle nakon skidanja žbuke nije opisana ovim troškovnikom jer će se sanacija izvesti nakon stručnog mišljenja konzervatora i statičara.
Rad se izvodi uz stalni nadzor konzervatora.
(uključeni su parapet stubišta i parkirališta)</t>
  </si>
  <si>
    <t>Čišćenje površina izvedenih klesanim kamenom od lišaja, nečistoća i grafita.
Čišćenje izvesti sodom. ( uključena su i stubišta P=240m2)</t>
  </si>
  <si>
    <t xml:space="preserve">Čišćenje betonskih površina od lišaja, nečistoća i grafita. (stubišta)
Čišćenje izvesti sodom. </t>
  </si>
  <si>
    <t>Sanacija i preslagivanje kamenog zida. Zid sadrži betonske dijelove koje treba ukloniti i  zamjeniti kamenom. Ostatak zida očistiti te ponovo fugirati.</t>
  </si>
  <si>
    <t>Betoniranje profiliranog završetka zida bedema. Presjek betona je približno 50x20 cm. Betonirati betonom C 25/30 u daščanoj oplati. Oplatu izvesti pažljivo, sa zdravom daskom, očišćenoj od svake nečistoće. Beton je potrebno pažljivo i dobro vibrirati.
Radne reške izvesti naglašene, kako bi se izbjegli vidljivi nastavci betoniranja.
Prihvatiti će se samo kvalitetan rad izveden prema projektu i detaljima, loše i nekvalitetno izvedene dijelove izvođač će ukloniti o svom trošku.</t>
  </si>
  <si>
    <t>Sanacija okruglog ventilacijskog otvora ribarnice. Rad se sastoji od rušenja ab okruglog parapetnog zida  visine cca 1,5 m.
Predviđeno je otkopavanje zemlje oko okna do dubine cca 1,0 m kako bi se izvršila kontrola postojeće HI. Promjer okna je 5,6 m. Na mjestima gdje je potrebno izvodit će se sanacija postojeće i izvedba nove HI. Nad otvorom okna izvest će se nova ab ploča u laganom nagibu. Ploču je potrebno završno gletati vodonepropusnim cementnim mortom.</t>
  </si>
  <si>
    <t xml:space="preserve">Sanacija  i hidroizolacija svoda nad Novim vratima i vratima Sv.Roka
Pažljivo uklonjanje i ručno očišćenje, otucanje dotrajalih reški, ponovno fugiranje mortom od hidrauličnog vapna. Izvedba izravnavajućeg sloja (cca 4 cm) kako bi se dobila kontinuirana dovoljno ravna površina za postavu hidroizolacije. Postavljanje jednog sloja bentonitne hidroizolacije sa zaštitom od čepaste folije. </t>
  </si>
  <si>
    <t xml:space="preserve">Sanacija  i hidroizolacija svoda nad Lančanim vratima i vratima Sv.Dimitrija
Izvedba hidroizolacije polimercementnim premazom koji se nanosi na samonivelirajući sloj za izravnavanje izveden na pripremljenu (očišćenu i ravnu) podlogu. 
Sve pregibe je potrebno dodatno zaštititi elastičnom trakom za perimetarska brtvljenja.  Radove je potrebno izvesti prema uputstvima proizvođača. Stavka uključuje sav materijal i rad potreban za kvalitetnu izvedbu. 
Obračun po m2 izvedene izolacije. </t>
  </si>
  <si>
    <r>
      <t>Grubo i fino žbukanje zidova ventilacijskog okna ribarnice</t>
    </r>
    <r>
      <rPr>
        <sz val="10"/>
        <color rgb="FFFF0000"/>
        <rFont val="Tahoma"/>
        <family val="2"/>
        <charset val="238"/>
      </rPr>
      <t xml:space="preserve"> </t>
    </r>
    <r>
      <rPr>
        <sz val="10"/>
        <rFont val="Tahoma"/>
        <family val="2"/>
        <charset val="238"/>
      </rPr>
      <t xml:space="preserve">produžnom cementnom žbukom.
Stavka uključuje sve potrebne predradnje na pripremi zida, kao i kutne profile na kutovima i sl. </t>
    </r>
  </si>
  <si>
    <t>Sanacija i hidroizolacija krovne konstrukcije tržnice radi izvedbe hortikulturnih radova. Sve površine očistiti od zemlje, ostataka cementa, prašine, ulja, masti i svih nečistoća koje umanjuju prianjanje.
Hidroizolaciju čine hladni bitumenski premaz koji se nanosti na prethodno pripremljenu površinu te bitumenske trake koje se postavljaju u dva sloja i vare za podlogu i na preklopima.
Stavka uključuje obradu svih proboja, zasjeka, kanala i sl. kako bi se gotov, od prodora vode ili vlage siguran, izolirani zid predao investitoru.
U stavku uračunata i postava zaštitne čepaste folije.</t>
  </si>
  <si>
    <t xml:space="preserve">Izvedba rubnih i razdvajajućih traka kamenim kockama (između polja dekorativnog betona). Dimenzije kamenih kocaka su 10x10x10 cm. Kocke se postavljaju u tri reda sa reškama između kocaka širine 2.0 cm (širina traka je 34 cm).
Karakteristike kamena:
Prostorna masa: 2.715 t/m3
Poroznost: 0.5 %
Upijanje vode: 0.187 %
Čvrstoća na pritisak: 179.6 MN/m2
Čvrstoća na savijanje: 7.6 MN/m3
Otpornost na habanje: 12.7 cm3/50cm2
Kocke se postavljaju u debeloslojno ljepilo d=3 cm na predhodno izbetoniranu AB podlogu (opisanu u betonskim radovima). 
Reške se pune dekorativnim betonom kako je opisano u stavci 1.4.2. (ispuna reški nije predmet ove stavke!). 
Izvedba u svemu prema shemi oblaganja, mjerama iz projekta i detaljnim nacrtima.
U cijenu stavke uključena je dobava i postava kamenih kocaka, vezni materijal (debeloslojno ljepilo), izrada potrebnog broja uzoraka kao i zaštita opločenih površina do predaje naručitelju.
Površina kamenih kocaka iznosi 69,44% ukupne površine opločenja, a ostatak je površina reški.
</t>
  </si>
  <si>
    <t xml:space="preserve">Dobava i postava kamenih kocaka dimenzija 10x10x10 cm na pješačke staze (šetnica i plato spomenika). 
Kocke se postavljaju u debeloslojno ljepilo za vanjske radove na predhodno izbetoniranu betonsku podlogu (opisanu u betonskim radovima). 
Karakteristike kamena:
Prostorna masa: 2.715 t/m3
Poroznost: 0.5 %
Upijanje vode: 0.187 %
Čvrstoća na pritisak: 179.6 MN/m2
Čvrstoća na savijanje: 7.6 MN/m3
Otpornost na habanje: 12.7 cm3/50cm2
Reške između kocaka su široke 2.0 cm. 
Reške se pune dekorativnim betonom kako je opisano u stavci 1.4.2. (ispuna reški nije predmet ove stavke!). 
U cijenu stavke uključena je dobava i postava kamenih kocaka, vezni materijal (debeloslojno ljepilo), izrada potrebnog broja uzoraka kao i zaštita opločenih površina do predaje naručitelju.
Od ukupne površine, površina pod kamenim kockama iznosi 69,44% površine opločenja, a ostatak je površina reški (potrošnja kamenih kocaka je 0,70m²/1.0m² površine).
</t>
  </si>
  <si>
    <t>Izrada i montaža drvenih ležajeva. Ležajevi se montiraju na betonski podest uz sjeverni zid zgrade Velikog arsenala. Širina ležajeva je L1= 182 cm.
Ležaj se sastoji od dva elemenata (daske) koji su međusobno spojeni ljepljenjem i mehanički (prokrom Ø10 mm šipka sa navojem). Dužina ležaja je 46+77 cm. Spojeni pojedinačni elementi postavljaju se na dvije vezne daske (na ravnom i na nagnutom dijelu) preko kojih se ležaj pričvršćuje za metalnu podlogu (metalna obloga opisana je u bravarskim radovima). Ležaj se za podlogu pričvršćuje sidrenim vijcima (od nekorodirajućeg metala) koji moraju biti postavljeni tako da je onemogućeno njihovo odvijanje. Između metalne obloge i vezne daske potrebno je postaviti distancere od gume, PVC-a ili metala kako bi se omogućilo nesmetano otjecanje oborinske vode.</t>
  </si>
  <si>
    <t>Izrada i montaža drvenih klupa. Klupe se montiraju na betonski podest uz sjeverni zid zgrade Velikog arsenala. Izvode se dvije širine klupe:
- L1= 182 cm
- L2= 122 cm
Klupa se sastoji od pojedinačnih elemenata (dasaka) sjedala i naslona koji su međusobno spojeni ljepljenjem i mehanički (prokrom Ø10 mm šipka sa navojem). Dužina sjedala i naslona je po 52 cm. Spojeni pojedinačni elementi postavljaju se na dvije vezne daske (na sjedalu i na naslonu) preko kojih se klupa pričvršćuje za metalnu podlogu (metalna obloga opisana je u bravarskim radovima). Klupa se za podlogu pričvršćuje sidrenim vijcima (od nekorodirajućeg metala) koji moraju biti postavljeni tako da je onemogućeno njihovo odvijanje. Između metalne obloge i vezne daske potrebno je postaviti distancere od gume, PVC-a ili metala kako bi se omogućilo nesmetano otjecanje oborinske vode.
Geometriju elemenata sa svim dimenzijama vidljiva je na shemi i detaljnim nacrtima.</t>
  </si>
  <si>
    <t>Bojanje betonskih i zidanih ventilacijskih šahtova. Rad se sastoji od uklanjanja oštećenih dijelova na površini šahtova, čišćenja, otprašivanja, obrade površine glet masom (kit) za vanjske radove te bojanja svih vidljivih površina visokokvalitenom bojom za vanjske površine (disperzija na bazi akrilne smole, za vanjsku primjenu. Sadži algicid i fungicid.).
Površina šahta do 3.0 m².</t>
  </si>
  <si>
    <t>Bojanje vanjskih zidova opskrbnog stubišta i prostora za ventilaciju ribarnice.
Rad se sastoji od uklanjanja oštećenih dijelova na površini zidova, čišćenja, otprašivanja, obrade površina glet masom za vanjske radove te bojanja svih vidljivih površina visokokvalitenom bojom za vanjske površine (disperzija na bazi akrilne smole, za vanjsku primjenu. Sadži algicid i fungicid).</t>
  </si>
  <si>
    <t xml:space="preserve">Bojanje: 
- parapetnog zida stubišta prema tržnici na bastionu sv.Roka
- svjetlarnika na bastionu sv.Roka
- ventilacijske cijevi i ventilatora 
Rad se sastoji od uklanjanja oštećenih dijelova na površini zidova, čišćenja, otprašivanja, obrade površina glet masom za vanjske radove te bojanja svih vidljivih površina visokokvalitenom bojom za vanjske površine (disperzija na bazi akrilne smole, za vanjsku primjenu. Sadži algicid i fungicid).
</t>
  </si>
  <si>
    <r>
      <rPr>
        <sz val="10"/>
        <rFont val="Tahoma"/>
        <family val="2"/>
        <charset val="238"/>
      </rPr>
      <t xml:space="preserve">Bojenje ožbukanih zidova i stropova postojećeg pomoćnog objekta za komunikaciju </t>
    </r>
    <r>
      <rPr>
        <sz val="10"/>
        <color theme="1"/>
        <rFont val="Tahoma"/>
        <family val="2"/>
        <charset val="238"/>
      </rPr>
      <t>visokokvalitetnim bojama za vanjske radove. Visina zida/stropa do 380 cm. 
Stavka uključuje gletanje i sve ostale potrebne radove na pripremi površina (čišćenje, otprašivanje, brušenje, impregnacija) te bojenje s najmanje dva premaza. Površine pripremiti za nanošenje boje, sve prema uputama proizvođača.</t>
    </r>
  </si>
  <si>
    <t>Izrada i montaža zaštitne ograde na dijelovima bedema sa niskim ogradnim zidom. Ograda se sastoji od pojedinačnih elemenata (okvira) dužine od 120 do 150 cm (dužina elemenata ovisi o razmaku stabala između kojih se postavlja ograda). Visina ograde iznad uređenog terena je 110 cm.
Okviri koji čine ogradu izrađuju se od plosnog željeza 60x14 mm. Na stupovima okvira, na visini 40 cm i 70 cm iznad tla, izbušene su rupe Ø10 mm. Unutar okvira nalaze se horizontale od punog čeličnog profila 20x20 mm na čijim čelima su utokareni navoji za vijke od 8 mm. Okviri se međusobno vežu spojnim čeličnim elementima (kockama)  20x20x30 mm na čijim nasuprotnim stranama su zavareni vijci (8 mm) sa „kontra“ navojem. Nakon što se dva susjedna okvira spoje (zavijanjem kocaka) vertikale se vare na čelične sidrene ploče 250x250x10 mm koje su sidrenim vijcima pričvršćene za betonsku podlogu.</t>
  </si>
  <si>
    <t xml:space="preserve">Izrada i montaža čela ravnih stuba. Materijal za izradu je corten čelični lim.
Visina čela je 17 cm, debljina lima je 5 mm. Dužine čela su 2.00, 2.81; 3.28; 3.57; 3.74; 3.83; i 3.85 cm.
Čela se za betonsku podlogu pričvršćuju preko sidrenih limova i vijaka.
</t>
  </si>
  <si>
    <t xml:space="preserve">Izrada i montaža „skrivenih“ rubnjaka. Materijal za izradu je corten čelični lim. Rubnjaci se izvode na spoju zelenih površina i kolnika.
Visina rubnjaka  je 13 cm, debljina lima je 5 mm. Rubnjak se za betonski temelj pričvršćuje preko sidrenih limova i vijaka. Sidreni limovi 50x200x5 mm vare se na rubnjak na udaljenosti koja jamči stabilnost rubnjaka te pravilnu geometriju (pravac i zakrivljenja).
</t>
  </si>
  <si>
    <t xml:space="preserve">Izrada i montaža obloge ventilacijske cijevi. Obloga se sastoji od četri ploče od corten čeličnog lima, nepravilnog trapeznog oblika.
Visina montirane obloge je 120 cm. Ploče su zavarene za sidrenu ploču koja je također nepravilni trapez. Na sidrenoj ploči ostavljena je rupa kroz koju prolazi ventilacijska cijev. Sidrena ploča je sidrenim vijcima pričvršćena za betonski temelj. 
Dimenzije i oblik ploča vidljivi su na pripadajućoj shemi.  
Izvedba u  svemu prema shemi i detaljima projekta. 
Za sve nejasnoće i objašnjenja vezana za izvedbu, konzultirati projektanta.
Dobava i montaža novih pvc ventilacijskh cijevi Ø 20 cm, h= 1,00 m uključena je u cijenu ove stavke. 
Izvode se dvije obloge (svaka je teška 66 kg).
</t>
  </si>
  <si>
    <t xml:space="preserve">Izrada i montaža obloge parapetnog zida i ograde stubišta na bastionu Sv. Roka (ulaz na tržnicu). 
Obloga se izvodi od corten limova (lamela) debljine 5 mm. Lamele su različite širine (10 do 35 cm) i duljine (195 do 225 cm), a zavarene su na vodoravno postavljen lim koji se nalazi na 25 cm iznad uređenog terena i sidren je u ab parapetni zid stubišta. 
Prva ravnina u kojoj se vare lamele je uz vanjski rub nosivog lima, a svaka sljedeća pomaknuta je za 6.0 cm prema parapetu. Širina lima na koji se vare lamele je 18 cm. Lamele se na lim vare u tri paralelne ravnine, bez utvrđenog rasporeda i međusobne udaljenosti te se na taj način dobiva razigrana i atraktivna prostorna kompozicija. 
Da bi se povećala stabilnost zavarenih lamela, 5 cm lima je u donjem dijelu svinuto pod kutom od 90 tako da se lamela za ploču vari cijelom dužinom svinutog dijela. Osim toga, zbog postizanja stabilnosti, lamele su pri vrhu pričvršćene za postojeću metalnu ogradu. Najpovoljniji način pričvršćenja odrediti će se u postupku razrade i prihvaćanja radioničke dokumentacije.
Radi jednostavnije izrade, transporta i montaže poželjno je da se predvidi izvedba u segmentima dužine do 1.0 m koji će se spojiti u cjelinu prilikom montaže na gradilištu.
Radioničkom razradom dokumentacije potrebno je isto tako riješiti debljinu lima ležajne ploče, način sidrenja u ab parapet  te ostale detalje bitne da se dobije skladna prostorna  kompozicija visoke oblikovne vrijednosti.
Stavka uključuje sav potreban rad i materijal, transporte do gradilišta i na gradilištu, montažu i zaštitu do predaje Naručitelju.
</t>
  </si>
  <si>
    <t>Izrada i montaža obloge betonskog platoa uz Veliki arsenal.
Obloga se izvodi od corten limova debljine 5 mm, a sastoji se od bazena za zelenilo, podkonstrukcije za montažu klupa i ležajeva, maske za rasvjetu i obloge čela platoa. Ukupna tlocrtna površina platoa na kojem se izvodi obloga iznosi 60.0 m2. Bazeni za zelenilo su široki 117 cm, osim na dijelovima gdje su klupe pa im je širina 60 cm. Dubina bazena je 25 cm. Na dnu bazena moraju se ostaviti rupe za otjecanje viška vode. Uz sjeverni zid Arsenala stijenka bazena je jednostruka, a na njenom vrhu zavaren je pojas lima širine 13 cm. Tako se formira maska ispod koje se nalaze rasvjetna tijela za osvjetljenje pročelja Arsenala (rasvjeta nije predmet ove stavke!). Ostale stijenke bazena su dvostruke, na međusobnom razmaku od 30 cm. Stijenke bazena su na vrhu povezane pojasom lima širokim 30 cm. Na mjestima gdje se montiraju klupe stijenka bazena je također jednostruka, nakošena pod kutom od 105 .</t>
  </si>
  <si>
    <t xml:space="preserve">Izrada, dobava i ugradnja ostakljenog krova iznad ventilacijskog okna ribarnice, ukupnih dimenzija 405x235 cm, odnosno ukupne površine 9,50 m². Nosivu konstrukciju krova čine pocinčani sandučasti čelični profili 50/120/3 mm, a sekundarnu pocinčani sandučasti čelični profili 50/70/3 mm. Na čelične profile se montiraju aluminijski profili za prihvat stakla. Nosivi profili se bočno sidre u zidove. Sve veze nosivih profila su vijčane.
Krov se sastoji od 4 ostakljena polja različitih dimenzija. Ostakljenje je sigurnosnim izo staklom - gornje lijepljeno, donje kaljeno. Rubna polja izvesti s prepuštenim gornjim slojem stakla te staklo osloniti na gumene podmetače. Spoj stakla i nadozida brtviti trajnoelastičnim kitom.
Stavka uključuje dobavu svog potrebnog materijala i sve radove koji osiguravaju kvalitetnu izvedbu. </t>
  </si>
  <si>
    <t xml:space="preserve">Sanacija oštećenih dijelova lijevano željezne ograda složenog presjeka iznad Lančanih vrata.
Sanaciju izvesti prema uputama i u suradnji sa konzervatorima.
Stavka uključuje uzimanje negativa sa originalne (postojeće) ograde te cjelokupan postupak izrade replike (izradu modela, čišćenje, retuširanje, cizeliranje, izradu kalupa, lijevanje bronce, uklanjanje čvrstog kalupa, cizeliranje i dovršavanje brončanog odljeva radi uklanjanja mogućih manjih nedostataka koji mogu nastati u postupku lijevanja ili izgradnje kalupa.
U cijenu stavke uključena je i ugradnja (postava) novih dijelova. 
</t>
  </si>
  <si>
    <t xml:space="preserve">Izrada i montaža nove ograde stubišta kod Arsenala.
Ograda se radi po uzoru na postojeću ogradu osim što je razmak vertikala smanjen na razmak cca 13 cm.
Verikale su od sandučastih čeličnih profila 30x30x2 mm, a horizomtala i rukohvat od plosnog će 30x8 mm . Visina ograde je približno 110 cm. Ograda je sidrena u kameni zid ispod gazišta.
Rad uključuje  antikorozivne zaštite svih metalnih dijelova te završne obrade bojenjem sa dva namaza poliuretanskim lakom u boji i tonu (antracit siva boja bez metalnog efekta).
Stavka uključuje sav opisani rad i materijal.
Stavka uključuje i sve potrebne pripremne radove. Izvođač je prije početka radova dužan izraditi radionički nacrt, te isti odnijeti na suglasnost projektantu i nadležnom konzervatorskom odjelu. </t>
  </si>
  <si>
    <t>Izrada, dobava i montaža nadsvjetla u parternoj konstrukciji iznad ventilacijskog okna ribarnice. Nadsvjetla su nepravilnog četverokutnog oblika. Okvir nadsvjetla izrađen je od pocinčanih čeličnih sandučastih profila 60/110/3 mm na koji su navareni čelični L profili 60/30/3 mm za prihvat ostakljenja. Okvir se postavlja na armiranobetonsku ploču skladišta i u nju sidri.</t>
  </si>
  <si>
    <t xml:space="preserve">Izrada i montaža naslona za klupe opisane u prethodnoj stavci. Nasloni se izvode od čeličnih C profila 140x60 mm. Dužina naslona je 188 cm, a visina (od sidrene ploče 100 cm).
Profili su vruće cinčani i bojani poliuretanskom bojom (antracit siva) sa najmanje dva premaza.
Izrada naslona je u radionici. Gotov naslon, završno obrađen i zaštićen dovozi se na gradilište i montira na sidrene ploče koje se postavljaju na betonsku podlogu i sidre u nju. Naslon se za sidrene ploče pričvršćuje varenjem.
Prije početka izrade i montaže na gradilištu, izvođač mora razraditi radioničku dokumentaciju, donijeti je na ovjeru projektantu te napraviti probni uzorak na kojem će se uskladiti svi detalji (obrada materijala, visine, nagib naslona, detalji izvedbe i sl.). 
U stavku je uključen sav potreban rad i materijal, izrada potrebnog broja uzoraka i montaža.
U svemu prema detaljima projekta. Za sve nejasnoće i objašnjenja vezana za izvedbu, konzultirati projektanta.
Klupe na koje će se montirati nasloni odrediti sa projektantom.
</t>
  </si>
  <si>
    <t xml:space="preserve">Dobava i postava kante za smeće sa pepeljarom:
Tijelo kante je cilindričnog oblika sa zakošenim otvorom i krovom. Na krovu se nalazi pepeljara sa inox rozetom.
Noga i vrat kante su integralni dio tijela kante i oblikovani su kao isječak dijela cilindra.
Postolje je okruglo jednakog promjera kao kanta. Montaža je površinska na ravni i čvrsti okolni teren. 
Pražnjenje kante podizanjem poklopcem kante i okretanjem držača vreće na pantu.
Pražnjenje pepeljare je automatsko prilikom otvaranja krova kante.
Brava sa funkcijom automatskog zatvaranja i kljućem. Brava je integralni dio panta na poklopcu kante. Brava I pant su lako izmjenjivi za servisiranje.
Tijelo kante Cor-ten čelik debljine 4 mm.
Poklopac I noga kante Cor-ten čelik debljine 5 mm.
Dno kante Cor-ten čelik debljine 3 mm.
Cor-ten čelik je tvornički korodiran.
Držači vreće pocinčani čelik debljine 5 mm.
Pant I brava inox čelik AISO 316/304.
</t>
  </si>
  <si>
    <r>
      <t xml:space="preserve">
Prilikom uređenja terena izvođač radova mora se pridržavati svih uvjeta i opisa u projektnoj dokumentaciji kao i važećih propisa.
</t>
    </r>
    <r>
      <rPr>
        <sz val="10"/>
        <color theme="1"/>
        <rFont val="Tahoma"/>
        <family val="2"/>
      </rPr>
      <t xml:space="preserve">Ovi radovi vezani su za uspostavljanje i osposobljavanje terena za građevinsku djelatnost, a odnose se na rezanje stabala, grana, čišćenje i sječenje šiblja, otkopavanje i vađenje panjeva i skidanje travnatih busena (humusni sloj) i čišćenje gradilišta od svih nečistoća.Poslije krčenja sve rupe treba ispuniti zemljom.
Na gradilištu se moraju, kako u pripremi tako i u izgradnji, organizirati i sprovoditi svi radovi tako da se ne ošteti prirodna slika okoline, da se ne oštete i unište razni uređaji (vodovod, elektrovodovi i sl.), te se sačuvaju povijesni spomenici.
</t>
    </r>
  </si>
  <si>
    <t>RADOVI PARTERNOG UREĐENJA BEDEMA ZADARSKIH POBUNA</t>
  </si>
  <si>
    <t xml:space="preserve">Rušenje postojećeg betonskog stubišta kod Arsenala. Stubište se sastoji od dva podesta i konzolnog kraka. Donji betonski podest je dimenzija cca 160x130 cm, konzolni krak se sastoji od 10 stuba dim 32x140x16,6 cm. Gornji djelomično konzolni podest je dim. cca 160x160 cm. Stavka uključuje odvoz materijala na gradski deponij na udaljenosti do 8 km. </t>
  </si>
  <si>
    <t>Skidanje i odvoz kamenog opločanja sa istupnih podesta i međupodesta stubišta. Debljina opločanja je 3-5 cm. Odvoz na deponiju udaljenu do maksimalno 10 km.</t>
  </si>
  <si>
    <t>Demontaža i odvoz postojeće jednostavne željezne ograde na stubištu kod Arsenala. Ograda se sastoji od verikala na razmaku cca 18 cm te rukohvata i donje horizontale.</t>
  </si>
  <si>
    <t>Demontaža i ponovna  montaža kovane ograde na stubištu kod Muzeja stakla. Ograda se sastoji od verikala na razmaku cca 25 cm koje su sidrene u kamene stube. Verikale su međusobno povezane sa dvije horizontale i rukohvatom. 
Prilikom rekonstrukcije stubišta ogradu je potrebno pažljivo skinuti, skladištiti i nakon rekonstrukcije stubišta ponovo montirati na način kao na originalnom stubištu. Sav rad izveti u suradnji sa konzervatorima.
Stavka uključuje demontažu, transport, skladištenje i ponovnu montažu.</t>
  </si>
  <si>
    <t xml:space="preserve">Betoniranje kose, nearmirane betonske podloge za izvedbu stuba od kamenog masiva (stubište kod Arsenala). Debljina podloge je 10 cm. Podloga se izvodi na  prethodno nabijenom nasipu od kamenog drobljenca između postojećih parapetnih zidova. Stavka uključuje dobavu i ugradnju betona i kamenog tampona između postojećih potpornih zidova.
</t>
  </si>
  <si>
    <t xml:space="preserve">Betoniranje ravne, nearmirane betonske podloge za izvedbu stuba od kamenog masiva (stubište kod Arsenala). Debljina podloge je 10 cm. Podloga se izvodi na  prethodno nabijenom nasipu od kamenog drobljenca između postojećih parapetnih zidova. Stavka uključuje dobavu i ugradnju betona.
</t>
  </si>
  <si>
    <t xml:space="preserve">Demontaža i ponovna montaža  kamenih gazišta (gornji krak stubišta kod Vrata sv. Krševana).
Krak se sastoji od 7 gazišta dimenzija 30,0 x 16,0 x 410,0cm.
Jedno gazište je sastavljeno od 2 odnosno 3 kamena masiva dužine cca 110,0 cm - 200,0m.
Unutar stubišnog kraka potrebno je zamijeniti novima 4 kamena masiva ukupne dužine probližno 5 m.
Kamena gazišta  trebaju se pažljivo demontirati, očistiti i označiti te deponirati. 
U stavku je uključeno i saniranje oštećene i labave podloge kamenih stuba.
Stube se ugrađuju na saniranu podlogu i polažu se u cementni mort. 
Obračun prema stvarno izvedenom stanju.
Sve mjere kontrolirati na gradilištu.
Cijenom stavke obuhvaćeni su sav rad i materijal, svi transporti i skladištenje te zaštita izvedenih stuba do predaje naručitelju.
</t>
  </si>
  <si>
    <t>Dobava i postava  profiliranih gazišta od kamenih masiva.
Profilaciju izvesti prema profilaciji postojećih stuba .
U stavku je uključeno i saniranje oštećene i labave podloge kamenih stuba.  
Stube se ugrađuju na saniranu podlogu i polažu se u cementni mort.
Svi detalji izvedbe te odabir kamenog materijala u dogovoru sa nadzornim inžinjerom te prema uputstvima konzervatora i uz njihovo stalno prisustvo. 
Obračun prema stvarno izvedenoj količini.
Sve mjere kontrolirati na gradilištu.
Ponuđač će dostaviti dovoljan broj uzoraka i ateste kako bi dokazao da ponuđeni kamen zadovoljava estetske i tehničke zahtjeve za navedenu primjenu.
Cijenom stavke obuhvaćeni su sav rad i materijal, svi transporti te zaštita izvedene stube do predaje naručitelju.
Profilirani kameni masiv:</t>
  </si>
  <si>
    <t>Zamjena oštećenih gazišta od kamenog masiva.
Stavka uključuje demontažu oštećenih stuba te dobavu i ugradnju novih.
Svaka stuba je sastavljena od 2  kamena masiva dužine cca 80 -120,0 cm 
Zamijenjuju se samo oštećeni komadi stuba. Sve mjere kontrolirati na gradilištu.
Profilaciju izvesti prema profilaciji postojećih stuba.  
Kameni masiv polaže se u cementni mort.
Svi detalji izvedbe u dogovoru sa nadzornim inžinjerom te prema uputstvima konzervatora i uz njihovo stalno prisustvo. 
Obračun prema metrima dužnim zamijenjenih stuba.
Ponuđač će dostaviti dovoljan broj uzoraka i ateste kako bi dokazao da ponuđeni kamen zadovoljava estetske i tehničke zahtjeve za navedenu primjenu.
Cijenom stavke obuhvaćeni su sav rad i materijal, svi transporti te zaštita izvedenih stuba do predaje naručitelju.
Profilirani kameni masiv:</t>
  </si>
  <si>
    <t>Dobava i postava  ravnih gazišta od kamenog masiva.
Gazišta se ugrađuju na gornji i donji podest stubišta kod Arsenala i kao istupna stuba na stubištu kod Jadroagenata.
Gazišta se ugrađuju na ravnu betonsku podlogu u građevinsko ljepilo predviđeno za vanjske radove.
Svi detalji izvedbe u dogovoru sa  nadzornim inžinjerom te prema uputstvima konzervatora i uz njihovo stalno prisustvo. 
Obračun prema stvarno izvedenom stanju.
Sve mjere kontrolirati na gradilištu.
Ponuđač će dostaviti dovoljan broj uzoraka i ateste kako bi dokazao da ponuđeni kamen zadovoljava estetske i tehničke zahtjeve za navedenu primjenu.
Cijenom stavke obuhvaćeni su sav rad i materijal, svi transporti te zaštita izvedene stube do predaje naručitelju.
Ravni i kameni masiv:</t>
  </si>
  <si>
    <t>Izrada i ugradnja kamenog profiliranog završetka parapeta (poklopnice) na stubištu kod Vrata sv Krševana i oko parkirališta kod Barutane. Dimenzija jedne ploče je cca 40 x 10 x sl.cm. Gornja ploha je zakošena, a prepust sa svake strane parapeta min 3 cm. Na donjoj strani prepusta izvesti okap. Mjere provjeriti u naravi! Ploče se postavljaju u cementni mor.
Svi rubovi kamenih ploča moraju biti skošeni. Ponuđač će dostaviti dovoljan broj uzoraka i ateste kako bi dokazao da ponuđeni kamen zadovoljava estetske i tehničke zahtjeve za navedenu primjenu.</t>
  </si>
  <si>
    <t>Zaštita postojećih metalnih ograda. 
Ograde su od sandučastih čeličnih profila 40x20 mm i 40x40 mm (vertikale na razmaku cca 15 cm, horizontale na 1.0 m). Visina ograda je približno 110 cm.
Rad se sastoji od uklanjanja postojeće boje i korozije pjeskarenjem, antikorozivne zaštite svih metalnih dijelova te završne obrade bojenjem sa dva namaza poliuretanskim lakom u boji i tonu (antracit siva boja bez metalnog efekta).
Stavka uključuje sav opisani rad i materijal.
Stavka uključuje i sve potrebne pripremne radove.</t>
  </si>
  <si>
    <t>Izrada i montaža klupa.
Dimenzije klupe su lxšxv=150x46x44 cm
Klupe su sastavljene od metalnih i drvenih dijelova. Metalni dijelovi (sidrene ploče, ležajevi) napravljeni su od vruće cinčanih čeličnih limova debljine 10 mm, a drveni dijelovi (klupa za sjedenje) od drvenog masiva (iroko).
Sjedalo klupe sastavljeno je od osam dasaka 4x15x150 cm koje su spojene na vertikale također od iroko masiva 10x10x39 cm. Po dvije daske sjedala krajevima naliježu na vertikale tako da su razmaknute dva centimetra (vidi shemu i detalje!). Klupu čine četri takva elementa. Daske i grede se međusobno lijepe i dodatno spajaju vijcima (ili drvenim trnovima!) kako bi se postigla visoka stabilnost spojeva.
Gotovi, formirani drveni elementi postavljaju se na čelične ležajeve. Ležajevi su U oblika, dimenzija 46x10x11 cm. Sa donje strane na svaki U ležaj su zavarena po dva ležajna plosna lima  10x15x1 cm. Plosni ležajni limovi se vare na sidrenu ploču koja je dim. 46x10x1 cm ako klupa nema naslon odnosno 46x33x1 ako ima naslon. 
Drveni dijelovi zaštićeni su teakovim uljem,</t>
  </si>
  <si>
    <t xml:space="preserve">Pripremni i završni radovi odnose se na kompletni obuhvat projekta, odnosno na sve projektirane građevine sustava vodovoda i odvodnje, sve dionice i cjevovode.        </t>
  </si>
  <si>
    <t xml:space="preserve">Zbrinjavanje viška iskopanog materijala u skladu sa Pravilnikom o gospodarenju građevinskim otpadom N.N. 69/16 i Pravilnik o gospodarenju otpadom N.N. 117/17. Stavkom su obuhvaćeni i manipulativni troškovi po gradilištu radi odvoza i ugradnje materijala iz iskopa sa jedne pozicije gradilišta na drugu, u ovisnosti o kategoriji tla i uz suglasnost nadzornog inženjera.  </t>
  </si>
  <si>
    <t>NAVODNJAVANJE FAZA 1</t>
  </si>
  <si>
    <t>f) pravovremeno ručno ili strojno prskanje retarderom  na biljnoj bazi (prilagođen za pranje do ciljane dubine od 1 mm). Prskanje vršiti jednolično uz potrošnju retardera prema tehničkoj uputi.</t>
  </si>
  <si>
    <t>Prije sadnje biljke potrebno je iste dati na pregled projektantu i nadzornom inženjeru koji upisom u dnevnik odobrava kvalitetu dobavljene sadnice.</t>
  </si>
  <si>
    <t>Izvođač je dužan prije izvedbe radova koji to zahtijevaju izraditi radioničke nacrte prema izmjeri na licu mjesta u skladu s postojećim nacrtima i ostalom dokumentacijom (tehnička, fotodokumentacija iz arhiva (dostavlja nadležni konzervatorski odjel) ili sl.,…) te na istu ishoditi suglasnost projektanta i po potrebi konzervatorskog odjela. Isto se odnosi na sve stavke u kojima je to primjenjivo.</t>
  </si>
  <si>
    <t>Izrada projekta izvedenog stanja u skladu s projektom, izvedenim stanjem, dodatnim detaljima i izmjenama nastalima tijekom izgradnje, te sukladno važećim propisima i pravilima struke za potrebe Investitora. Izvođač predaje projekt izvedenog stanja u četiri (4) istovjetna primjerka, te dva na CD-u. 
Projekt izvedenog stanja obuhvaća sljedeće nacrte: arhitekturu, vodovod i odvodnju te navodnjavanje i elektrotehničke instalacije.
U projekt izvedenog stanja za sustav navodnjavanja potrebno je ucrtati sve položaje svih elektroventila, rasprskivača i linija s cijevima kap po kap i upisivanje pripadajućih dekoderskih adresa, ispis svih postojećih linija u sustavu s dekoderskim adresama, protocima po linijama i programiranim referentnim vremenima za svaku liniju.</t>
  </si>
  <si>
    <t xml:space="preserve">Lociranje komunalnih instalacija i priključaka postojećih instalacija.  Rad obuhvaća lociranje komunalnih instalacija i priključaka koji se nalaze u predmetnoj zoni obuhvata ili koji tijekom gradnje sustava odvodnje mogu biti ugroženi. Jedinična cijena obuhvaća sav rad, opremu i materijal potreban za potpuno dovršenje stavke uključujući i eventualne izlaske ovlaštenih predstavnika nadležnih operatera.  Podatke unijeti u geodetsku snimku, te kasnije u izvedbeni projekt. </t>
  </si>
  <si>
    <t>Ručni iskop zemlje iznad Novih gradskih vrata i vrata Sv.Roka. Uklanjaju se svi slojevi do kamenog ziđa svoda nad vratima.</t>
  </si>
  <si>
    <t xml:space="preserve">Nabava, doprema, razastiranje i strojno nabijanje nosivog sloja od kamenog drobljenca 0/32 mm u sloju debljine 30 cm (zbijeno) ispod površina pod dekorativni betonom.
Maksimalna visinska nepravilnost nosivog sloja je na 4m: &lt;2 cm. Stupanj zbijenosti po „Proctoru“: min. 80 Mp. </t>
  </si>
  <si>
    <t xml:space="preserve">Nabava, doprema, razastiranje i strojno nabijanje  (do zahtjevanog modula stišljivosti MS&gt;80 MPa/m) sloja od kamenog drobljenca 0/32 (tampona) iznad gradskih vrata koja se saniraju. Nasipava se do projektirane kote ispod završnog sloja partera. </t>
  </si>
  <si>
    <t xml:space="preserve">Dobava, transport i nasipavanje riječnog pijeska preko hidroizolacije kamenog svoda u Novim i vratima Sv. Roka. Srednja debljina sloja je 10 cm. U stavku je uključena dobava i ugradnja geotekstila 300 g/m2 ispod nasutog pijeska.    </t>
  </si>
  <si>
    <t xml:space="preserve">Dobava kamena oblutka – veličine 10-15 cm u jame oko postojećih stabala crnike na pješečkoj stazi. Kamen se slaže u jednom redu (kao kaldrma) na zemlju u jame stabala koji se nalaze na pješačkim površinama (kao njihova zaštita - umjesto zaštitnih rešetki). Kamen mora biti složen tako da pokrije što više zemljane površine.
</t>
  </si>
  <si>
    <t>Dobava i postava lomljenog kamena („šakavca“) – veličine 10-15 cm u upojni kanal. U stavku uključena i dobava i postava geotekstila kao zaštite kanala od korjenja.</t>
  </si>
  <si>
    <t>Obračun po m³ ugrađenog šakavca.</t>
  </si>
  <si>
    <t>Dobava, sječenje, savijanje i ugradnja rebraste i mrežaste armature u sve armiranobetonske elemente ventilacijskog okna ribarnice sukladno planovima polaganja i savijanja iz izvedbenog građevinskog projekta. 
Armatura treba biti izvedena prema statičkom računu i planu savijanja. Sve podloške i spone su sastavni dio cijene kilograma armature. Za obračun se priznaju količine tražene projektom i statičkim računom i teoretske težine po profilima sa svim potrebnim podmetačima i distancerima.</t>
  </si>
  <si>
    <t>Retarder</t>
  </si>
  <si>
    <t xml:space="preserve">Armatura </t>
  </si>
  <si>
    <t xml:space="preserve">j) Stavka uključuje izradu probnih uzoraka i probnog polja, te ispitivanje na probno opterećenje. Retarder kao i vrijeme pranja podesiti tako da rezultat odgovara odobrenom probnom polju / uzorku. </t>
  </si>
  <si>
    <t>d) beton se u suhom stanju prevozi na gradilište, u količini koja je potrebna za ugradnju toga dana, te se mješa u betonskoj mješalici sa vodom (u količini propisanoj Projektom betona).</t>
  </si>
  <si>
    <t>Sanacija ožbukanih postolja (pilona) na kojem su bili postavljene skulpture  grifona. Sanacija podrazumjeva potpuno skidanje žbuke, uključujući četkanje do zdravog kamenog zida te otprašivanje i pripremu za ponovno žbukanje.</t>
  </si>
  <si>
    <t>Armatura</t>
  </si>
  <si>
    <r>
      <t>Demontaža i odvoz oštećenih gazišta  od kamenih masiva. Odvoz na gradski deponij na udaljenosti do 8 km. Obračun po m</t>
    </r>
    <r>
      <rPr>
        <vertAlign val="superscript"/>
        <sz val="10"/>
        <rFont val="Tahoma"/>
        <family val="2"/>
        <charset val="238"/>
      </rPr>
      <t>1</t>
    </r>
    <r>
      <rPr>
        <sz val="10"/>
        <rFont val="Tahoma"/>
        <family val="2"/>
        <charset val="238"/>
      </rPr>
      <t xml:space="preserve"> demontiranih gazišta.
Masivi:</t>
    </r>
  </si>
  <si>
    <t>Demontaža i odvoz oštećenih dijelova kamene poklopnice parapetnog zida na stubištu kod Vrata sv. Krševana.
Dimenzija poklopnice je cca 40x5x sl.</t>
  </si>
  <si>
    <t>Vrstu kamena odrediti prema zatečenim kamenim masivima i pločama. Novi kamen mora bojom i strukturom biti sličan zatečenom, a tehničkim svojstvima zadovoljavati uvjete za horizontalno oblaganje u vanjskom prostoru. Odabir kamenog materijala odabrati u suradnji sa Konzervatorskim odjelom, nakon pregleda uzoraka. Prije montaže kamena Izvođač je dužan izraditi minimalno 3, a maksimalno 5 probnih uzoraka što sličnijih postojećem kamenu te je dužan ishodtiti suglasnot projektanta i konzervatorskog odjela.</t>
  </si>
  <si>
    <t>Oblaganje podesta  ozrnjenim kamenim pločama. 
Stavka uključuje oblaganje podesta stubišta pločama 30x5xsl. cm. Omjer stranica ploča je min 1:1. Mjere provjeriti u naravi! 
Ponuđač će dostaviti dovoljan broj uzoraka i ateste kako bi dokazao da ponuđeni kamen zadovoljava estetske i tehničke zahtjeve za navedenu primjenu. Ploče se postavljaju u cementni mort  na već pripremljenu betonsku podlogu.
Cijenom stavke obuhvaćeni su sav rad i materijal, izrada potrebnog broja uzoraka, svi transporti te zaštita izvedenih površina do predaje naručitelju.</t>
  </si>
  <si>
    <r>
      <t xml:space="preserve">Odabrani kamen za oblaganje pješačkih površina mora biti otporan na atmosferilije, čvrst, slabo porozan, otporan na mehanička oštećenja, otporan na habanje.
Sve kamenorezačke radove izvesti stručno i solidno, prema detaljnim nacrtima, opisu troškovnika i uputama projektanta. Ukoliko nastane razlika između troškovnika i detalja mjerodavan je detalj te zato izvoditelj mora prije davanja ponude tražiti detaljne nacrte.
Prije polaganja kamena potrebno je izvršiti selekciju već odrezanih kamenih ploča i izdvojiti one koje svojom teksturom bitno odskaču od teksture odabranog uzorka. Upotrijebljeni kamen mora biti zdrav. Naročitu pažnju potrebno je posvetiti obradi rubova koji kod brušenog kamena moraju biti oštri, a uglovi cijeli, neokrhnuti. Sve plohe moraju biti fino obrađene i u skladu sa opisom u pojedinim stavkama. Loše obrađeni, oštećeni ili napukli djelovi nesmiju se ugrađivati. 
</t>
    </r>
    <r>
      <rPr>
        <sz val="10"/>
        <color theme="1"/>
        <rFont val="Tahoma"/>
        <family val="2"/>
      </rPr>
      <t xml:space="preserve">
</t>
    </r>
    <r>
      <rPr>
        <b/>
        <sz val="10"/>
        <color theme="1"/>
        <rFont val="Tahoma"/>
        <family val="2"/>
        <charset val="238"/>
      </rPr>
      <t/>
    </r>
  </si>
  <si>
    <t>Kontrolna ispitivanja služe kao potvrda postignute kvalitete rada. Vrsta ispitivanja i opseg ispitivanja isti su kao kod tekućih ispitivanja tj. na jedno tekuće ispitivanje dolazi jedno kontrolno ispitivanje. Ovaj rad se mjeri u m² ugrađenog materijala u zbijenom stanju. Za obračun se uzima količina prema projektu, odnosno, stvarno ugrađene količine utvrđene i ovjerene od strane nadzornog inženjera. Plaća se po ugovorenoj jedničnoj cijeni u koju su uračunati svi troškovi nabave materijala i njegove ugradnje te svega što je potrebno za potpuno dovršenje rada. 
Proizvođač kamena dužan je obaviti ispitivanje kamena na upijanje vode, tvrdoću, otpornost na smrzavanje, uzimajući u obzir zahtjeve za kamene elemente za popločenje prema Tehničkim uvjetima i uvjetima svoje tehnologije. Oblik i mjere kamenih kocki moraju biti posebno propisane i dokumentirane rezultatima tekućih ispitivanja, nalazima i kontrolnim ispitivanjima i uvjerenjima (atestima) o kvaliteti proizvoda. Kvaliteta kamenih kocki utvrđuje se ispitivanjem.
Kamene kocke ne smiju pri ispitivanju otpornosti na habanje - gornje habajuće površine, imati abrazivni gubitak veći od dozvoljenog.
Metalna sidrena sredstva i sav pričvrsni materijal mora biti izrađena od nekorodirajućeg materijala.
 Jedinična cijena mora sadržavati:
- Izradu uzoraka
- Izradu elemenata
- Isporuka odabranog kamenog materijala franco gradilište
- Ugradbu i montažu kamenih elemenata
- Sav vezni materijal i materijal potreban za ugradnju
- Zaštita ugrađenih elemenata do predaje naručitelju
- Uklanjanje nečistoća nastalih tokom rada</t>
  </si>
  <si>
    <t>Ležaj L1= 182 cm</t>
  </si>
  <si>
    <t>Zidovi</t>
  </si>
  <si>
    <t>Stropovi</t>
  </si>
  <si>
    <t>Isto kao 1.10.1 samo:
- zaštita lijevano željeznih ograda složenog presjeka (sa ornamentima).</t>
  </si>
  <si>
    <t>Opis u svemu kao stavka 1.11.4. osim:
- Obloga ima drugačiji oblik (vidi shemu i detalje).</t>
  </si>
  <si>
    <t xml:space="preserve">Izrada i montaža obloge vanjskog ventilatora. Gabariti ventilatora su d x š x v = 115 x 70 x 105 cm.
Obloga se izvodi od corten limova (lamela) debljine 5 mm. Lamele su različite širine (10 do 35 cm) i duljine (105 do 125 cm), a zavarene su na   vodoravno postavljeni ležajni lim  širine 20 cm koji se sidri u betonski temelj. Ležajna ploča montira se u razini okolne uređene zelene površine. Sve lamele vare se u ravninama paralelnim sa dužom osi ventilatora (vidi shemu!). 
Lamele se na lim vare u paralelnim ravninama, bez utvrđenog rasporeda i međusobne udaljenosti te se na taj način dobiva razigrana i atraktivna prostorna kompozicija. 
Da bi se povećala stabilnost zavarenih lamela, 5 cm lima je u donjem dijelu svinuto pod kutom od 90 tako da se lamela za ploču vari cijelom dužinom svinutog dijela. 
Radioničkom razradom dokumentacije potrebno je riješiti sve detalje izrade i montaže kako bi se dobila skladna prostorna  kompozicija visoke oblikovne vrijednosti.
Stavka uključuje sav potreban rad i materijal, transporte do gradilišta i na gradilištu, montažu i zaštitu do predaje Naručitelju.
Stavka uključuje i obveznu razradu radioničke dokumentacije, izradu minimalno 3 a maksimalno 5 uzoraka kao i ostale radnje potrebne da bi se dobio kvalitetni proizvod. 
</t>
  </si>
  <si>
    <t>Nadsvjetlo ukupnih dimenzija 108x480 cm</t>
  </si>
  <si>
    <t>Nadsvjetlo ukupnih dimenzija 106x491 cm</t>
  </si>
  <si>
    <t>Nadsvjetlo ukupnih dimenzija 103x512 cm</t>
  </si>
  <si>
    <t xml:space="preserve">A metalni su vruće cinčani i bojani poliuretanskom bojom (antracit siva) sa najmanje dva premaza. Izrada klupe je u radionici. Gotova klupa, završno obrađena i zaštićena dovozi se na gradilište i montira na sidrene ploče koje se postavljaju na betonsku podlogu i sidre u nju. Klupe se za sidrene ploče pričvršćuju varenjem.
Klupe za sjedenje moraju zadovoljiti visoke oblikovne standarde,  kvalitetom izvedbe kao i odabranim  materijalima i njihovom obradom moraju garantirati trajnost, udobnost, otpornost na mehanička i druga oštećenja, a sa ostalim elementima opreme (rasvjetom, koševima za smeće, zaštitnim rešetkama i sl.) moraju činiti  prepoznatljivu cjelinu.  </t>
  </si>
  <si>
    <t>Plosni čelik  d=1,0 cm</t>
  </si>
  <si>
    <t>Iroko sjedalo</t>
  </si>
  <si>
    <t>Izrada i postava informacijskih ploča. Ploče su sa nazivima dijelova bedema (bastiona, vrata i sl.) te drugih značajnih lokacija (muzeja, hotela, tržnice i sl.).
Ploče su od corten lima 50x50 cm; debljine 4 mm, a na njima su laserom urezani naziv lokacije i shematski tlocrt bedema sa oznakom lokacije.
Ploče se montiraju na četri Ł profila 40x40 mm dužine 175 cm od corten čelika koji su sidreni u bet. temelj. Okomita stranica corten ploče stavlja se između dva Ł profila koji tvore slovo T (prema sljedećoj shemi: ┘│└) i steže sa prokrom vijcima sa upuštenom glavom. U cijenu uključiti grafičku pripremu i obradu prije izrade ploča. Obračun po ugrađenom komadu.</t>
  </si>
  <si>
    <t>Obračun sve komplet za cijelu trasu i sve građevine u zoni obuhvata.</t>
  </si>
  <si>
    <t>PRIPREMNI I ZAVRŠNI RADOVI</t>
  </si>
  <si>
    <t>PRIPREMNI I ZAVRŠNI RADOVI UKUPNO</t>
  </si>
  <si>
    <t>Izrada plana izvođenja radova sukladno članku 73. Zakona o zaštiti na radu (NN 71/14, 118/14, 154/14, 94/18, 96/18) i Praviliniku zaštite na radu na privremenim gradilištima (NN 48/18). Elaborat se izrađuje i predaje u 3 (tri) primjerka.</t>
  </si>
  <si>
    <t>Opće</t>
  </si>
  <si>
    <t>Nacrti, tehnički opis, uvjeti izdani od nadležnog konzervatorskog odjela i ostalih nadležnih tijela kao i ovaj  troškovnik čine cjelinu projekta.</t>
  </si>
  <si>
    <t>Zaštita na radu</t>
  </si>
  <si>
    <t>Izvođač je dužan prije početka radova i prije prijave početka radova nadležnom inspektoratu rada izraditi plan izvođenja radova sukladno Praviliniku zaštite na radu na privremenim gradilištima (NN 48/18). Izvođač je dužan po svemu postupati po Zakonom o zaštiti na radu (NN 71/14, 118/14, 154/14, 94/18, 96/18) i  Pravilnikom o zaštiti na radu na privremenim gradilištima (NN 48/18)”. 
Osim gore navedenog izvođač je dužan u jediničnu cijenu svih stavaka uključiti i sljedeće: montažu, održavanje i demontažu zaštitne gradilišne ograde za cijelo vrijeme trajanja radova, sa ugrađenim vratima potrebnim za ulaz i izlaz mehanizacije na gradilište, također je dužan ograditi sve pješačke prilaze te na adekvatan naćin omogućiti prilaz stanarima. Izvođač je dužan propisno označiti gradilište: gradilišnom pločom i skupnom pločom obveznih znakova za privremena gradilišta najmanje na kolnim prilazima s oba dvije strane gradilišta, a ploču skupnih znakova na sve prilaze. Izvođač će imenovati osobu zaduženu za zaštitu na radu, zaštitu okoliša i pružanju prve pomoći.</t>
  </si>
  <si>
    <t>Gradilišna dokumentacija</t>
  </si>
  <si>
    <t>Izvođač je dužan voditi građevinski dnevnik sukladno Pravilniku o načinu provedbe stručnog nadzora građenja, obrascu, uvjetima i načinu vođenja građevinskog dnevnika te o sadržaju završnog izvješća nadzornog inženjera. Izvođač je dužan na gradilištu čuvati sljedeću dokumentaciju: Glavni projekt s ovjerom nadležnog tijela koje je izdalo dozvolu, važeća imenovanja odgovornih osoba koje zadovoljavaju uvjete sukladno Zakon o komori arhitekata i komorama inženjera u graditeljstvu i prostornom uređenju (NN 78/15, 114/18), presliku građevinske dozvole te na vidljivo mjesto istaknuti prijavu grailišta ovjerenu od nadležnog tijela koje je izdalo dozvolu. Izvođač će za izvedene radove izraditi dokaznice mjera te na kraju mjeseca iste priložiti u građevinsku knjigu i dati nadzoru na ovjeru. Mjesečne situacije će obuhvaćati radove izvedene prethodnom mjesecu. Građevinska knjiga se vodi u dva istovjetna primjerka. Izvođač će prilikom okončane situacije naručitelju dostaviti po jedan primjerak građevinske knjige u printanom i elektronskom obliku (skenirano u pdf formatu). Izvođač je dužan izraditi dinamičko-financijski plan izvođenja radova te iste po potrebi ažurirati. Izvođač je dužan prije početka radova izraditi projekt privremen regulacije prometa te ishoditi suglasnost nadležnog tijela. Izvođač je prije početka radova dužan dostaviti sljedeće: Plan kontrole izvedbe betonskih konstrukcija i Program tekućih geomehaničkih ispitivanja.</t>
  </si>
  <si>
    <t>Radovi</t>
  </si>
  <si>
    <t>Tehnički pregled</t>
  </si>
  <si>
    <t>Siječanj, 2019.</t>
  </si>
  <si>
    <t xml:space="preserve">Sanitarna i oblikovna rezidba svih postojećih stabala. Korekcija volumena krošnji svih stabala uz rub bedema prema luci koji statički opterećuje stabla. Premazivanje rana voćarskim voskom, ručna obrada tla oko debla.
</t>
  </si>
  <si>
    <t xml:space="preserve">Na već isplanirane, projektom predviđene površine, koje su 15 cm niže od konačne nivelete    uređene površine, ugradnja protukorovne folije. Nadmjera 10%.  Prije postavljanja folije na za to predviđene površine nasipa se sloj prašine/tampona u sloju 3 cm. 
Na taj se sloj polaže protukorovna folija. Zatim se stavlja završni sloj 2 cm tampona (frakcija 0-4 cm).
</t>
  </si>
  <si>
    <t>Obračun po kg.</t>
  </si>
  <si>
    <t>Obračun po m³ ugrađene zemlje.</t>
  </si>
  <si>
    <r>
      <t>m</t>
    </r>
    <r>
      <rPr>
        <sz val="10"/>
        <rFont val="Calibri"/>
        <family val="2"/>
        <charset val="238"/>
      </rPr>
      <t>¹</t>
    </r>
  </si>
  <si>
    <r>
      <t>m</t>
    </r>
    <r>
      <rPr>
        <sz val="10"/>
        <rFont val="Calibri"/>
        <family val="2"/>
        <charset val="238"/>
      </rPr>
      <t>³</t>
    </r>
  </si>
  <si>
    <t>Obračun po kompletu odspojene i demontirane opreme stupa i stupa te utovar na prijevozno sredstvo i odvoženje na deponiju u krugu 8 km.</t>
  </si>
  <si>
    <t>Obračun po kompletu svih temelja do gotovosti stavke te utovar na prijevozno sredstvo i odvoženje na deponiju u krugu 8 km.</t>
  </si>
  <si>
    <t>Obračun po kompletu odspojenih kabela.</t>
  </si>
  <si>
    <t xml:space="preserve">Jednopolna glavna rastavna sklopka 
In=63A, Un =230 V. </t>
  </si>
  <si>
    <t>Obračun po komadu montirane i spojene sklopke.</t>
  </si>
  <si>
    <t>Nadgradna svjetiljka za montažu unutar ormara, stupanj zaštite IP 54, LED izvor svjetlosti, snage 10 W, opremljena pripadnom rasvjetnom sklopkom. Svjetiljka se isporučuje u kompletu sa  svom potrebnom dodatnom i montažnom opremom.
Obračun po komadu.</t>
  </si>
  <si>
    <t>Dobava, doprema i polaganje cijevi unutar prometnice za provlačenje kabela javne rasvjete. 
Obračun po m¹ položene cijevi.</t>
  </si>
  <si>
    <r>
      <t>Dobava, doprema i spajanje uzemljivačke križne spojnice za okruglo bakreno uže promjera 50 mm</t>
    </r>
    <r>
      <rPr>
        <sz val="10"/>
        <color theme="1"/>
        <rFont val="Tahoma"/>
        <family val="2"/>
      </rPr>
      <t>², koja se krosti za izradu odcjepa prema rasvjetnim stupovima.
Obračun po komadu.</t>
    </r>
  </si>
  <si>
    <t xml:space="preserve">Strojni iskop rova, planiranje i osiguranje rova za cjevovode i građevinske jame bez obzira na kategoriju tla prema odredbama projekta, s odbacivanjem iskopanog materijala na jednu stranu rova na udaljenost najmanje 1,0 m od ruba rova da bi se omogućilo nesmetano raznošenje cijevi duž rova i spuštanje u rov. Dubina rova prema uzdužnom profilu,  širina rova iznosi: 0.7m za cjevovde profila manjeg od DN200;  0.80m za cjevovode profila DN 250 i DN300. Strane rova moraju biti ravne, a rubovi oštri.  U jediničnu cijenu uračunato je uklanjanje obrušenog materijala u jami u bilo kojoj fazi radova odnosno radi vremenskih nepogoda te crpljenje podzemne ili nadošle vode (nužno je osigurat crpke kako bi se osigurao rad na suhom). Stavka uključuje i eventualno potrebno razupiranje jame što će se odrediti na licu mjesta za vrijeme iskopa u ovisnosti o kategoriji tla i uz suglasnost nadzornog inženjera. Obračun količina se vrši po idealnom pravokutnom profilu iskopa, prekop se neće priznati. Sva produbljenja  kanala veća od projektiranog izvoditelj će sanirati na način da se izvrši nasipavanje sa kamenom sitneži krupnoće zrna do 8 mm promjera i sve strojno nabije, a sve na teret izvoditelja. Eventualna proširenja koja mogu nastati ovisno o tehnologiji iskopa izvođač je dužan ukalkulirati u jediničnu cijenu. Stavkom je obuhvaćena i izrada prijelaza preko rova za prilaz kućama i nesmetano odvijanje prometa, zaštitna ograda  te svjetlosna prometne signalizacije, održavanje iste za vrijeme izvođenja radova. </t>
  </si>
  <si>
    <t>Utovar i odvoz viška materijala iz iskopa na gradski deponij na udaljenosti do 8 km. Obračun prema stvarnom izvršenom volumenu iskopa u sraslom stanju.</t>
  </si>
  <si>
    <r>
      <t xml:space="preserve">Uklanjanje postojećeg parternog pokrova i gornjeg zbijenog sloja zemlje tako da konačna dubina, nakon iskopa, bude 30 cm niža u odnosu na kotu uređenih zemljanih površina (kote određene nacrtom) na površinama pod travnjacima i šljunkom. Dubina iskopa na površinama pod trajnicama i pokrivačima tla mora bit 40 cm niža u odnosu na kotu uređenih zemljanih površina. Površine omeđene povišenim rubnjacima od cor-tena moraju, uz visinu rubnjaka imati osigurano minimalno 40 cm dubine za sadnju.
Isključivo ručna izvedba svih radova u zoni korijena postojećih stabala. Prekrivanje korjenovih žila zemljom i tkaninom koju treba pažljivo fiksirati kolčićima uz održavanje površine vlažnom. Debla svih postojećih stabala zaštititi u visini do 2 m zaštitnim daskama (zaštitne kutije). Utovar i odvoz viška materijala iz iskopa na gradski deponij na udaljenosti do 8 km. Obračun prema stvarnom izvršenom volumenu iskopa u sraslom stanju.
</t>
    </r>
    <r>
      <rPr>
        <sz val="10"/>
        <rFont val="Tahoma"/>
        <family val="2"/>
      </rPr>
      <t>3208,20 m² x 0.3= 962,46 m³
691,60 m² x 0,4= 276,64 m³</t>
    </r>
  </si>
  <si>
    <t>Strojni iskop rova, širine rova do 30cm, na dubinu 30 cm za polaganje lateralnih cjevovoda. U cijenu dužnog metra iskopa uračunati potrebna proširenja rova za ugradnju uređaja za navodnjavanje uz rubove prometnica i staza.
U stavku uračunati:
Utovar i odvoz viška materijala iz iskopa na gradski deponij na udaljenosti do 8 km. Obračun prema stvarnom izvršenom volumenu iskopa u sraslom stanju, zatrpavanje rova preostalim materijalom iz iskopa uz ručno zbijanje rova.</t>
  </si>
  <si>
    <t>Strojni iskop rova, širine rova do 30cm, na dubinu 40 cm za polaganje opskrbnog cjevovoda. U cijenu dužnog metra iskopa uračunati potrebna proširenja i produbljenja rova na mjestima prolaza kroz prometnice i staze i sl. U cijenu stavke uključiti uklanjanje krupnijeg kamenja iz iskopa, utovar i odvoz viška materijala koji nije pogodan za zatrpavanje na gradski deponij udaljenosti do 8 km te zatrpavanje rova preostalim materijalom iz iskopa uz ručno zbijanje rova.</t>
  </si>
  <si>
    <t>Dobava, montaža i spajanje ormara OJR3-1.
-dimenzije cca 1130x1000x335 (ŠxVxD)
-materijal: poliester pojačan staklenim vlaknima
-mehanička zaštita: IP 54
-samostojeća izvedba, postavlja se na odgovarajuće tipsko, betonsko postolje.
Ormar će sadržavati sekciju dovoda i mjerenja (vlasništvo HEP-a), te sekciju razvoda (vlasništvo investitora). Svaka pojedina sekcija ima vlastita vrata sa posebnom bravom. Na predviđenom mjestu za ugradnju el. brojila na vratima izvesti ostakljeni otvor za očitavanje stanja brojila. Izvod kabela dolje. U ormar se ugrađuje sljedeća oprema u kompletu sa svim montažnim i spojnim priborom, vodičima unutrašnjih veza, rednim stezaljkama, brtvenim gumama, naljepnicama, vrećicom za umetanje sheme, faznim, N i PE sabirnicama, itd.
Napomena: Brojilo el. energije i pripadajuća oprema su u nadležnosti HEP-a.</t>
  </si>
  <si>
    <t>Obračun po komadu dobavljenog i montiranog ormara uključivo spajanje opreme ormara. Oprema ormara nije uključena u cijenu stavke već je ista predmet stavaka 3.1.2.1.2. - 3.1.2.1.22..</t>
  </si>
  <si>
    <t>Obračun po komadu dobavljenog i montiranog ormara uključivo spajanje opreme ormara. Oprema ormara nije uključena u cijenu stavke već je ista predmet stavaka 3.1.2.2.2. - 3.1.2.1.24..</t>
  </si>
  <si>
    <t>Dobava, doprema, ugradnja i spajanje stupne svjetiljke pravokutnog oblika min. 33x26x6cm sa asimetričnim snopom snage min. 23,6W led, 3000K, 3560lm, sa stupom visine 4 m, promjera min. 76 mm izrađen od kvalitetnog aluminija s statičkom čvrstoćom u skladu sa EN 40 (ili drugom jednakovrijednom normom). Na stupu se nalaze aluminijska vrata, unutar kojih se ugrađuje stupni razdjelnik sa redukcijom snage rasvjetnog tijela. Razdjelnik dolazi u kompletu sa DIP preklopkama za odabir redukcijskog otpora, tj. snage, te je opremljen sa 2 Neozed osigurača D01 6A, stezaljkama za prihvat dovodnog kabela do 16 mm² i kabela rasvjete do 2,5 mm², IP54. Kada je kontrolna faza uključena razdjelnik daje na izlazu 100% snage, kada se redukcijska faza isključi razdjelnik radi na 50% snage, navedeno prigušenje podešava se na samom razdjelniku. Iskoristivost svjetlosti 100%. Svjetiljka je regulabilna 1-10V, u zaštiti IP66. Površina zahvaćena vjetrom 0,03m2, oznaka svjetiljke S3.
Obračun po komadu ugrađene i spojene svjetiljke.</t>
  </si>
  <si>
    <t>Dobava, doprema, ugradnja i spajanje ugradne zidne svjetiljke dimenzije min. 32x7x6,5cm dubine. Svjetiljka je od aluminija i inoxa sa žaštitinim staklom sa optičkom strukturom za osvjetljavanje poda. Svjetiljka je s led modulom min. 12,5W, 3000K, 585lm, svjetlosne iskoristivosti 100%. Svjetiljka je u zaštiti IP65,ima dvije uvodnice za prolazno ožičenje i montira se s kutijom za ugradnju, oznaka svjetiljke S6.
Obračun po komadu ugrađene i spojene svjetiljke.</t>
  </si>
  <si>
    <t>Dobava, doprema, polaganje i spajanje kabela NYY-J 3x2,5 mm² za ožičenje stupa sa spajanjem na oba kraja, na razdjelniku i svjetiljkama (reflektoru).  Ukupna dužina kabela je 4 m. 
Obračun po komadu ožićenog stupa.</t>
  </si>
  <si>
    <t>Dobava, montaža i spajanje ormara GRO3-1.
- dimenzije cca 800x1000x320 (ŠxVxD)
- materijal: poliester pojačan staklenim vlaknima
- mehanička zaštita: IP 54
- samostojeća izvedba, postavlja se na odgovarajuće tipsko, betonsko postolje.
Ormar je opremljen bravom za zaključavanje. Izvod kabela dolje. U ormar se ugrađuje oprema u kompletu sa svim montažnim i spojnim priborom, vodičima unutrašnjih veza, rednim stezaljkama, brtvenim gumama, naljepnicama, vrećicom za umetanje sheme, faznim, N i PE sabirnicama, itd. 
Napomena: Limitator je u nadležnosti distributera.</t>
  </si>
  <si>
    <t>Dobava, montaža i spajanje ormara GRO5-1.
- dimenzije cca 800x1000x320 (ŠxVxD)
- materijal: poliester pojačan staklenim vlaknima
- mehanička zaštita: IP 54
- samostojeća izvedba, postavlja se na odgovarajuće tipsko, betonsko postolje.
Ormar je opremljen bravom za zaključavanje. Izvod kabela dolje. U ormar se ugrađuje oprema u kompletu sa svim montažnim i spojnim priborom, vodičima unutrašnjih veza, rednim stezaljkama, brtvenim gumama, naljepnicama, vrećicom za umetanje sheme, faznim, N i PE sabirnicama, itd. 
Napomena: Limitator je u nadležnosti distributera.</t>
  </si>
  <si>
    <t>Obračun po komadu dobavljenog i montiranog ormara uključivo spajanje opreme ormara. Oprema ormara nije uključena u cijenu stavke već je ista predmet stavaka 3.2.1.2.1. - 3.2.1.2.15..</t>
  </si>
  <si>
    <t>Obračun po komadu dobavljenog i montiranog ormara uključivo spajanje opreme ormara. Oprema ormara nije uključena u cijenu stavke već je ista predmet stavaka 3.2.1.1.2. - 3.2.1.1.16..</t>
  </si>
  <si>
    <t xml:space="preserve">Dvopolna zaštitna sklopka za dif.struju (minimalni zahtjevi):
- nazivni napon 230/400V
- frekvencija 50 Hz
- nazivna struja 40 A
- osjetljivost 0.03A 
- nazivna prekidna moć 6 kA
</t>
  </si>
  <si>
    <t>Ožičenje razdjelnika i gore navedenih komponenti, popis strujnih krugova potrebno ostaviti sa unutrašnje strane vrata i opis njihove funkcije sve na zasebnim papirima koji se nalaze u zaštitnoj košuljici.</t>
  </si>
  <si>
    <t>Tropolna osnova rastalnih osigurača s zaštitnim poklopcom i rastalnim ulošcima tipa DO3/35A gL/gG.</t>
  </si>
  <si>
    <t>Jednopolni instalacijski prekidač Un=400 V, 50 Hz, nazivna struja 6 A, "C" karakteristike okidanja, kao tip C60N, C, 6 A.</t>
  </si>
  <si>
    <t xml:space="preserve">Priprema za ugradnju opreme za daljinsko očitavanje brojila (ožičenje, oznake itd).  </t>
  </si>
  <si>
    <t>Obračun po komadu kompletno izvršene pripreme.</t>
  </si>
  <si>
    <r>
      <t>Tropolni rastavljač-osigurač, U</t>
    </r>
    <r>
      <rPr>
        <vertAlign val="subscript"/>
        <sz val="10"/>
        <rFont val="Tahoma"/>
        <family val="2"/>
      </rPr>
      <t>n</t>
    </r>
    <r>
      <rPr>
        <sz val="10"/>
        <color theme="1"/>
        <rFont val="Tahoma"/>
        <family val="2"/>
      </rPr>
      <t>=500 V, 50 Hz, I</t>
    </r>
    <r>
      <rPr>
        <vertAlign val="subscript"/>
        <sz val="10"/>
        <rFont val="Tahoma"/>
        <family val="2"/>
      </rPr>
      <t>n</t>
    </r>
    <r>
      <rPr>
        <sz val="10"/>
        <color theme="1"/>
        <rFont val="Tahoma"/>
        <family val="2"/>
      </rPr>
      <t xml:space="preserve">=160 A, s visokoučinskim osiguračima tipa gL-gG 40 A. </t>
    </r>
  </si>
  <si>
    <t>Dvopolni odvodnik prenapona tip 1 + 2, nazivna struja odvodnje 12.5 kA, preostali napon 1,5 kV.</t>
  </si>
  <si>
    <t xml:space="preserve">Jednopolna grebenasta sklopka 1-0, Un=230 V, In=40 A, ugrađuje se unutar ormara. </t>
  </si>
  <si>
    <t>Kombinirana zaštitna sklopka, 1P+N, Un=230 V, 50 Hz, nazivna struja 10 A, "B" karakteristike okidanja, osjetljivost 0.03A.</t>
  </si>
  <si>
    <t>Priprema za ugradnju opreme za daljinsko očitavanje brojila (ožičenje, oznake itd).</t>
  </si>
  <si>
    <t>Obračun po komadu kopletno izvršene pripreme.</t>
  </si>
  <si>
    <t xml:space="preserve">Priprema za ugradnju opreme za upravljanje tarifama i daljinsko očitavanje brojila (ožičenje, oznake itd), opremu (CATV komunikator, MTU prijemnik ili US, mag.priključnica) isporučuje distributer. </t>
  </si>
  <si>
    <r>
      <t>Tropolni rastavljač-osigurač, U</t>
    </r>
    <r>
      <rPr>
        <vertAlign val="subscript"/>
        <sz val="10"/>
        <rFont val="Tahoma"/>
        <family val="2"/>
      </rPr>
      <t>n</t>
    </r>
    <r>
      <rPr>
        <sz val="10"/>
        <color theme="1"/>
        <rFont val="Tahoma"/>
        <family val="2"/>
      </rPr>
      <t>=500 V, 50 Hz, I</t>
    </r>
    <r>
      <rPr>
        <vertAlign val="subscript"/>
        <sz val="10"/>
        <rFont val="Tahoma"/>
        <family val="2"/>
      </rPr>
      <t>n</t>
    </r>
    <r>
      <rPr>
        <sz val="10"/>
        <color theme="1"/>
        <rFont val="Tahoma"/>
        <family val="2"/>
      </rPr>
      <t>=160 A, s visokoučinskim osiguračima tipa gL-gG 40 A.</t>
    </r>
  </si>
  <si>
    <t>Obračun po komadu kompletno izvršene stavke.</t>
  </si>
  <si>
    <t>Obračun po komadu jednog kompleta.</t>
  </si>
  <si>
    <t xml:space="preserve">Završno ispitivanje i zapisnik kompletno izvedene instalacije od strane ovlaštene organizacije i izdavanje pozitivnog atesta. Zapisnici trebaju sadržavati:
- pregled i ispitivanje otpora izolacije kabela
- pregled i ispitivanje otpora uzemljenja
- pregled i ispitivanje električne instalacije
- funkcionalnost 10 ormara
</t>
  </si>
  <si>
    <t>Izrada 3 (tri) izvještaja o ispitivanju sa svim propisanim prilozima.</t>
  </si>
  <si>
    <t xml:space="preserve">Izvođač će po završetku svih radova prikupiti svu potrebnu dokumentaciju sukladno zakonu te izraditi pisane izjave izvođača radova sukladno Pravilniku o sadržaju pisane izjave izvođača o izvedenim radovima i uvjetima održavanja građevine (NN 43/14). Izvođač je dužan prisustovati tehničkom pregledu te otkloniti sve nedostatke sukladno zapisniku o tehničkom pregledu. </t>
  </si>
  <si>
    <t>Ukoliko se u tijeku radova pokaže potreba za dodatnim ispitivanjima, a koja su neophodna za tehnički pregled u svrhu dokaza kvalitete i/ili funkcionalnosti opreme ili radova, ista će izvođač izvršiti o svome trošku.</t>
  </si>
  <si>
    <t>Obračun po komadu prokopa između kanala.</t>
  </si>
  <si>
    <t>Pripremni građevinski radovi.
Obuhvaćaju:  iskop, izradu drenaže, prokop kanala za upravljački kabel od pozicije stupa do pozicije centrale te betoniranje komplet uređaja sa kučištem, betoiranje/asfaltiranje kanala gdje je položen upravljački kabel, odnosno vraćanje lokacije u prvobitno/završno stanje.</t>
  </si>
  <si>
    <r>
      <t>Obračun po m</t>
    </r>
    <r>
      <rPr>
        <vertAlign val="superscript"/>
        <sz val="10"/>
        <rFont val="Tahoma"/>
        <family val="2"/>
      </rPr>
      <t>3</t>
    </r>
    <r>
      <rPr>
        <sz val="10"/>
        <rFont val="Tahoma"/>
        <family val="2"/>
      </rPr>
      <t>.</t>
    </r>
  </si>
  <si>
    <t>Obračun prema stvarnom izvršenom volumenu iskopa u sraslom stanju.</t>
  </si>
  <si>
    <t xml:space="preserve">Utovar i odvoz viška materijala iz iskopa na gradski deponij na udaljenosti do 8 km. </t>
  </si>
  <si>
    <r>
      <t>Obračun po m</t>
    </r>
    <r>
      <rPr>
        <vertAlign val="superscript"/>
        <sz val="10"/>
        <rFont val="Tahoma"/>
        <family val="2"/>
      </rPr>
      <t>1</t>
    </r>
    <r>
      <rPr>
        <sz val="10"/>
        <rFont val="Tahoma"/>
        <family val="2"/>
      </rPr>
      <t>.</t>
    </r>
  </si>
  <si>
    <t xml:space="preserve"> Obračun po kom rasvjetnog stupa.</t>
  </si>
  <si>
    <t>Izrada betonskog temelja rasvjetnog stupa. U jediničnoj cijeni je obuhvaćena potrebna oplata, materijal i rad, kao i zaštita betona, kontrola kvalitete, skidanje oplate i odvoz otpadaka. Beton razreda tlačne čvrstoće C25/30. Prilikom nalijevanja temelja postaviti dvije juvidur cijevi promjera 75(50) mm i sidrene vijke koje također uključiti u cijenu. Sve prema prilogu ovog projekta, odnosno šabloni proizvođača. Dimenzije temelja su 0,65x0,65x0,8m. Temelj stupa prilagoditi uvjetima na mjestu montaže.</t>
  </si>
  <si>
    <t>Ručno grubo planiranje dna iskopanog rova prije postavljanja posteljice.</t>
  </si>
  <si>
    <r>
      <t>Obračun po m</t>
    </r>
    <r>
      <rPr>
        <vertAlign val="superscript"/>
        <sz val="10"/>
        <rFont val="Tahoma"/>
        <family val="2"/>
      </rPr>
      <t>2</t>
    </r>
    <r>
      <rPr>
        <sz val="10"/>
        <rFont val="Tahoma"/>
        <family val="2"/>
      </rPr>
      <t>.</t>
    </r>
  </si>
  <si>
    <t>Dobava, doprema i polaganje PEHD cijevi promjera 63 mm, te povezivanje na postojeću elektroničku kabelsku infrastrukturu.</t>
  </si>
  <si>
    <r>
      <t>Obračun po m</t>
    </r>
    <r>
      <rPr>
        <vertAlign val="superscript"/>
        <sz val="10"/>
        <rFont val="Tahoma"/>
        <family val="2"/>
      </rPr>
      <t>1</t>
    </r>
    <r>
      <rPr>
        <sz val="10"/>
        <rFont val="Tahoma"/>
        <family val="2"/>
      </rPr>
      <t xml:space="preserve"> položene cijevi.</t>
    </r>
  </si>
  <si>
    <r>
      <t>Obračun po m</t>
    </r>
    <r>
      <rPr>
        <vertAlign val="superscript"/>
        <sz val="10"/>
        <rFont val="Tahoma"/>
        <family val="2"/>
      </rPr>
      <t>1</t>
    </r>
    <r>
      <rPr>
        <sz val="10"/>
        <rFont val="Tahoma"/>
        <family val="2"/>
      </rPr>
      <t xml:space="preserve"> za Cu uže 50 mm².</t>
    </r>
  </si>
  <si>
    <t>Obračun prema stvarno izvršenom volumenu iskopa u sraslom stanju u terenu C kategorije.</t>
  </si>
  <si>
    <t xml:space="preserve">Dimenzija rova je prosječno 80 cm dubine, a širine 40cm. </t>
  </si>
  <si>
    <t xml:space="preserve">Dimenzija rova je prosječno 120 cm dubine, a širine 40cm. </t>
  </si>
  <si>
    <t xml:space="preserve">Dimenzija rova je prosječno 120 cm dubine, a širine 50cm. </t>
  </si>
  <si>
    <t xml:space="preserve">Dimenzija rupe je 80 cm dubine, a širine 40cm, dužine 100 cm. </t>
  </si>
  <si>
    <t xml:space="preserve">Dimenzija rupe je 80 cm dubine, a širine 40cm, dužine 120 cm. </t>
  </si>
  <si>
    <t xml:space="preserve">Dimenzija rupe je 80 cm dubine, a širine 65 cm, dužine 65 cm. </t>
  </si>
  <si>
    <t xml:space="preserve">Dimenzija rupe je 55 cm dubine, a širine 55 cm, dužine 55 cm. </t>
  </si>
  <si>
    <r>
      <t>Obračun po m</t>
    </r>
    <r>
      <rPr>
        <vertAlign val="superscript"/>
        <sz val="10"/>
        <rFont val="Tahoma"/>
        <family val="2"/>
      </rPr>
      <t>1</t>
    </r>
    <r>
      <rPr>
        <sz val="10"/>
        <rFont val="Tahoma"/>
        <family val="2"/>
      </rPr>
      <t xml:space="preserve"> pocinčana čelična cijev promjera 50 mm.</t>
    </r>
  </si>
  <si>
    <r>
      <t>Obračun po m</t>
    </r>
    <r>
      <rPr>
        <vertAlign val="superscript"/>
        <sz val="10"/>
        <rFont val="Tahoma"/>
        <family val="2"/>
      </rPr>
      <t>1</t>
    </r>
    <r>
      <rPr>
        <sz val="10"/>
        <rFont val="Tahoma"/>
        <family val="2"/>
      </rPr>
      <t xml:space="preserve"> PEHD cijev promjera 50 mm/10bara.</t>
    </r>
  </si>
  <si>
    <t xml:space="preserve">Dobava i montaža razdjelnika.
Karakteristike razdjelnika:
- za ukupno 14 modula
- stupanj zaštite IP30
- samogasiva plastika otporna na vatru i visoke temperature
Razdjeljnik je tipski, nadgradne izvedbe te dolazi u kompletu sa svim montažnim i spojnim priborom, vodičima unutrašnjih veza, rednim stezaljkama, brtvenim gumama, naljepnicama, vrećicom za umetanje sheme, faznim, N i PE sabirnicama. 
</t>
  </si>
  <si>
    <t xml:space="preserve">Nabava, doprema i polaganje mehaničko upozoravajuće zaštite kabela, “GAL” štitnika, L profila. Preklop 10 cm. 
</t>
  </si>
  <si>
    <t>Obračun po m¹ položene zaštite.</t>
  </si>
  <si>
    <t xml:space="preserve">Dobava i postava plastične trake upozorenja sa tekstom “POZOR ENERGETSKI KABEL». Širina trake min 26 cm. 
                                                                                                                                </t>
  </si>
  <si>
    <t>Obračun po komadu spojene kutije.</t>
  </si>
  <si>
    <t>Obračun po komadu ugrađene i spojene svjetiljke.</t>
  </si>
  <si>
    <t>Dobava, doprema, ugradnja i spajanje okruglih podnih ugradnih svjetiljki. Svjetiljka je promjera min. 20,5cm, visine min. 17cm. Svjetijka je izrađena od INOX-a 1.4301, u zaštiti IP68. Svjetiljka je opremljena led modulom snage min. 7,8W, 3000K, 855lm, sa asimetričnijm snopom svjetlosti-wallwasher. Svjetiljka je DALI regulabilna, sa iskoristivosti 100%. Maksimalno opterećenje 2000kg (20kN). Svjetiljka ima dvije uvodnice za prolazno ožičenje i montira se s kutijom za ugradnju, oznaka svjetiljke S7.</t>
  </si>
  <si>
    <r>
      <t xml:space="preserve">Dobava, doprema, polaganje i spajanje kabela javne rasvjete </t>
    </r>
    <r>
      <rPr>
        <sz val="10"/>
        <color theme="1"/>
        <rFont val="Tahoma"/>
        <family val="2"/>
      </rPr>
      <t>(polaganje u zemljanom rovu, provlačenje kroz cijevi temelja rasvjetnog stupa i provlačenje kroz cijevi). Obračun po m</t>
    </r>
    <r>
      <rPr>
        <vertAlign val="superscript"/>
        <sz val="10"/>
        <color theme="1"/>
        <rFont val="Tahoma"/>
        <family val="2"/>
      </rPr>
      <t>1</t>
    </r>
    <r>
      <rPr>
        <sz val="10"/>
        <color theme="1"/>
        <rFont val="Tahoma"/>
        <family val="2"/>
      </rPr>
      <t>.</t>
    </r>
  </si>
  <si>
    <t>Dobava, doprema, ugradnja i spajanje stupne svjetiljke pravokutnog oblika min. 33x26x6cm, sa asimetričnim "flat" snopom, snage min. 18,8W led, 3000K, 2201lm, sa stupom visine 4 m, promjera min. 76 mm izrađen od kvalitetnog aluminija s statičkom čvrstoćom. Na stupu se nalaze aluminijska vrata, unutar kojih se ugrađuje stupni razdjelnik sa redukcijom snage rasvjetnog tijela. Razdjelnik dolazi u kompletu sa DIP preklopkama za odabir redukcijskog otpora, tj. snage, te je opremljen sa 2 Neozed osigurača D01 6A, stezaljkama za prihvat dovodnog kabela do 16 mm² i kabela rasvjete do 2,5 mm², IP54. Kada je kontrolna faza uključena razdjelnik daje na izlazu 100% snage, kada se redukcijska faza isključi razdjelnik radi na 50% snage, navedeno prigušenje podešava se na samom razdjelniku.  Iskoristivost svjetlosti 100%. Svjetiljka je regulabilna 1-10V, u zaštiti IP66. Površina zahvaćena vjetrom 0,03m2, oznaka svjetiljke S2.
Obračun po komadu ugrađene i spojene svjetiljke.</t>
  </si>
  <si>
    <t>Dobava, doprema, ugradnja i spajanje stupne svjetiljke prvokutnog oblika min. 33x26x6cm sa asimetričnim "flat" snopom snage min. 18,8W led, 3000K, 2201lm, sa stupom visine 4 m, promjera min. 76 mm izrađen od kvalitetnog aluminija s statičkom čvrstoćom. Na stupu se nalaze aluminijska vrata, unutar kojih se ugrađuje stupni razdjelnik sa redukcijom snage rasvjetnog tijela. Razdjelnik dolazi u kompletu sa DIP preklopkama za odabir redukcijskog otpora, tj. snage, te je opremljen sa 2 Neozed osigurača D01 6A, stezaljkama za prihvat dovodnog kabela do 16 mm² i kabela rasvjete do 2,5 mm², IP54. Kada je kontrolna faza uključena razdjelnik daje na izlazu 100% snage, kada se redukcijska faza isključi razdjelnik radi na 50% snage, navedeno prigušenje podešava se na samom razdjelniku. Iskoristivost svjetlosti je 100%. Svjetiljka je regulabilna 1-10V, u zaštiti IP66. Površina zahvaćena vjetrom 0,03m2. Na postojeći stup se montira i pomični reflektor snage min. 19,6W led, 3000K, simetrični snop 34°. Reflektor je regulabilan 1-10V, u zaštiti IP65, oznaka svjetiljke S2', u stavlju uključiti dobavu i montažu nosača refletora, te spajanje istog.
Obračun po komadu ugrađene i spojene svjetiljke.</t>
  </si>
  <si>
    <t>Dobava, doprema, ugradnja i spajanje stupne svjetiljke pravokutnog oblika min. 33x25x6cm sa asimetričnim snopom snage min. 23,6W led, 3000K, 3560lm, sa stupom visine 4 m, promjera min. 76 mm izrađen od kvalitetnog aluminja s statičkom čvrstoćom. Na stupu se nalaze aluminijska vrata, unutar kojih se ugrađuje stupni razdjelnik sa redukcijom snage rasvjetnog tijela. Razdjelnik dolazi u kompletu sa DIP preklopkama za odabir redukcijskog otpora, tj. snage, te je opremljen sa 2 Neozed osigurača D01 6A, stezaljkama za prihvat dovodnog kabela do 16 mm² i kabela rasvjete do 2,5 mm², IP54. Kada je kontrolna faza uključena razdjelnik daje na izlazu 100% snage, kada se redukcijska faza isključi razdjelnik radi na 50% snage, navedeno prigušenje podešava se na samom razdjelniku.. Iskoristivost svjetlosti je 100%. Svjetiljka je regulabilna 1-10V, u zaštiti IP66. Površina zahvaćena vjetrom 0,03m2. Na postojeći stup se montira i pomični reflektor snage min. 19,6W led, 3000K, simetrični snop 34°. Reflektor je regulabilan 1-10V, u zaštiti IP65, oznaka svjetiljke S3', u stavlju uključiti dobavu i montažu nosača refletora, te spajanje istog.
Obračun po komadu ugrađene i spojene svjetiljke.</t>
  </si>
  <si>
    <t>Dobava, montaža i spajanje ormara OJR5-1.
- dimenzije cca 1130x1000x335 (ŠxVxD)
- materijal: poliester pojačan staklenim vlaknima
- mehanička zaštita: IP 54
- samostojeća izvedba, postavlja se na odgovarajuće tipsko, betonsko postolje.
Ormar će sadržavati sekciju dovoda i mjerenja (vlasništvo HEP-a), te sekciju razvoda (vlasništvo investitora). Svaka pojedina sekcija ima vlastita vrata sa posebnom bravom. Na predviđenom mjestu za ugradnju el. brojila na vratima izvesti ostakljeni otvor za očitavanje stanja brojila. Izvod kabela dolje. U ormar se ugrađuje sljedeća oprema u kompletu sa svim montažnim i spojnim priborom, vodičima unutrašnjih veza, rednim stezaljkama, brtvenim gumama, naljepnicama, vrećicom za umetanje sheme, faznim, N i PE sabirnicama, itd. 
Napomena: Brojilo el. energije i pripadajuća oprema su u nadležnosti HEP-a.</t>
  </si>
  <si>
    <t>Više grmlje
Grmlje mora biti kvalitetno školovano, dobro razgranato. Minimalna visina 60cm. Obračun se vrši po komadu dobavljene sadnice na fco gradilište.</t>
  </si>
  <si>
    <t>Niže grmlje, trajnice i pokrivači tla. 
Grmlje mora biti dobro razgranato.
Obračun svih stavki prema vrsti i komadima sadnica dobavljene na fco gradilište.</t>
  </si>
  <si>
    <t>Kompleksno mineralno gnojivo NPK 15:15:15. Obračun po kg.</t>
  </si>
  <si>
    <t>c) izrada i doprema dekorativnog betona C 30/37 bojanog pigmentom (žuti pigment). Receptura betona prilagođena za izradu između kamenih kocki, sa 100% udjelom frakcije 0-4 mm.  Koristiti agregat s lokalne  betonare.</t>
  </si>
  <si>
    <t xml:space="preserve">Izvođač će uspostaviti sustav osiguranja kvalitete kako bi pokazao usuglašenost s važećim zakonima i propisiima te zahtjevima iz Ugovora. Izvođač je dužan u jedinične cijene uključiti: ispitivanja posteljice i tampona (Ispitivanje modula stišljivosti provodi se kružnom pločom Ø300 mm.  Ispitivanje se provodi na svakih 100 m2 uređene površine. Granulometrijski sastav materijala iz nosivog sloja ispituje se na svakih  500 m2 uređene površine), ispitivanje tlačnih čvrstoća ugrađenih betona te ispitivanje vodonepropusnosti ugrađenog betona (VDP). Izvođač je dužan čistiti gradilište od gradilišnog i ostalog otpada za cijelo vrijeme trajanja građenja. Gradilišni otpad dužan je zbrinjavati sukladno Pravilnik o građevnom otpadu i otpadu koji sadrži azbest s izmjenama. Izvođač je dužan u cijenu ukalkulirati sve troškove organizacije gradilišta (gradilišni kontejner, opremu i mehanizaciju potrebnu za izvođenje pojedine faze radova, privremene priključke,…). Izvođač će fotografirati sve faze izvođenja radova te u elektroničkom obliku (CD-u ili na drugom prijenosnom elektroničkom mediju) iste dostaviti nadzoru i Naručitelju do 5. u mjesecu za protekli mjesec. Pravila i propisi koji se odnose na određene instalacije moraju se poštivati za vrijeme izvođenja radova. Instalacije koje su u uporabi moraju se odgovarajuće zaštititi od oštećenja, ukloniti ili premjestiti sukladno zahtjevu vlasnika instalacije. Mrtve instalacije treba odstraniti, zatvoriti ili pokriti. Izvoditelj radova dužan je izvjestiti nadzornog inženjera o položaju ovakvih instalacija. Izvođač će snositi trošak i odgovornost za osiguranje i potrošnju svih energenata, vode i drugih usluga koje su mu potrebne. Izvođač će snositi sve troškove posebnog ili privremenog prava prolaza koje može zahtjevati uključivo i one za pristup gradilišta. Izvođač će poduzeti razumne mjere da sprijeći oštećenje cesta ili mostova koje su prouzročili njegovi radnici ili su nastala zbog prometovanja njegove mehanizacije. Izvođač je dužan sanirati sve nastale štete usljed građenja, uključivo i oštećenja na mreži javnih cesta koje se koriste tijekom izvođenja radova. Prije početka radova Izvođač će izraditi fotodokumentaciju svih pristupnih puteva kao i objekata koji se nalaze u zoni obuhvata radova. Izvođač neće nepotrebno ili neopravdano ometati građanstvo, stanare ili pristup i korištenje i zauzimanje svih cesta i pločnika bez obzira na to jesu li javni ili u posjedu naručitelja ili drugih. Izvođač će obeštetiti Naručitelju štetu, gubitak i troškove (uključivo odvjetnika i sud) koji proizlaze iz takvog nepotrebnog ili neopravdanog ometanja. Ukoliko izvođač ne ukloni nedostake u roku koje je definirao nadzor Naručitelj ima pravo naplatiti jamstvo za uredno ispunjenje ugovora ili garantni rok. </t>
  </si>
  <si>
    <t>Prilikom iskopa. strojnog ili ručnog, ne smiju se oštetiti zidane strukture bedema (sjeverni pokos iznutra pridržavaju kontrafori građeni po sistemu "češlja"), niti ih se smije oštetiti ugradnjom instalacija.</t>
  </si>
  <si>
    <r>
      <t>Arheološki prethodni istražni radovi - uključuju izvedbu arheoloških sondi dimenzija širine cca</t>
    </r>
    <r>
      <rPr>
        <sz val="10"/>
        <rFont val="Tahoma"/>
        <family val="2"/>
        <charset val="238"/>
      </rPr>
      <t xml:space="preserve"> 10-12-m</t>
    </r>
    <r>
      <rPr>
        <sz val="10"/>
        <rFont val="Tahoma"/>
        <family val="2"/>
      </rPr>
      <t>etara (širina bedema) x dužina 5 - 7 metara x dubina do sterilnog sloja te izradu stručnog izvještaja u 3 (tri) primjerka. Stavka obuhvaća izradu 3 sonde čiju mikrolokaciju određuje nadležni konzervatorski odjel. Arheološka istraživanja potrebno je provesti sukladno Zakonu o zaštiti i očuvanju kulturnih dobara, Pravilniku o arheološkim istraživanjima NN 102/2010, Posebnim uvjetima izdanim od Republike Hrvatske, Ministarstvo kulture, Uprava za zaštitiu kulturne baštine, Konzervatorski ured u Zadru. Obračun po izvedenoj sondi i predanom izvještaju.</t>
    </r>
  </si>
  <si>
    <t>Kvalitetu zemlje prije ugradnje mora potvrditi, na osnovu uzorka uzetog sa izvora gdje se zemlja nabavlja, a prema pravilima struke, stručna organizacija koju odredi nadzorni inženjer. Prihvaćanje kvalitete zemlje nakon dobivenih rezultata kao i eventualne mogućnosti dopune hranjive vrijednosti zemlje (prema planu sadnje koju je izvođač dužan dostaviti prije radova) koju nudi izvođač, potvrđuje nadzorni inženjer i projektant. Prije početka izvedbe radova sve površine koje se uređuju ovim hortikulturnim projektom treba očistiti od ostataka građevinskog materijala i ostalog otpadnog materijala.</t>
  </si>
  <si>
    <t>d) izrada i doprema dekorativnog  betona certificiranog sa oznakom  C30/37,XC3,XD2,XA1,XM1,S4 Dmax 8,Cl 0,2 . Koristiti drobljeni kameni agregat iz lokalnog izvora.</t>
  </si>
  <si>
    <t>Materijal za izradu klupe je iroko masiv. Izvođač može, ukoliko dokaže da je to kvaltetnije rješenje, ponuditi izradu elemenata klupe od lameliranih elemenata (ljepljenjem  manjih dašćica).
Spoj sjedećeg dijela i naslona izveden je u radijusu r= 15 cm. Naslon je u otklonu od 105° u odnosu na sjedište. Krajevi elementa na sjedećem dijelu i vrhu naslona zakrivljeni su u radijsu od 5 cm. Elementi se postavljaju na svijetlom razmaku 2 cm jedan od drugoga. Elemeni na sjedalu i na naslonu imaju utor u koji se postavljaju vezne daske.
Prije početka izrade i montaže na gradilištu, izvođač mora razraditi radioničku dokumentaciju, donijeti je na ovjeru projektantu te napraviti probni uzorak na kojem će se uskladiti svi detalji klupe (obrada materijala, visine, detalji izvedbe i sl.). 
U stavku je uključen sav potreban rad i materijal za ugradnju klupe, izrada potrebnog broja uzoraka i montaža.
U svemu prema detaljima projekta.</t>
  </si>
  <si>
    <t>Prije početka izrade i montaže na gradilištu, izvođač mora razraditi radioničku dokumentaciju, donijeti je na ovjeru projektantu te napraviti probni uzorak na kojem će se uskladiti svi detalji klupe (obrada materijala, visine, detalji izvedbe i sl.). 
U stavku je uključen sav potreban rad i materijal za ugradnju ležaja, izrada potrebnog broja uzoraka i montaža.
U svemu prema detaljima projekta.</t>
  </si>
  <si>
    <t xml:space="preserve">Stavka uključuje i obveznu razradu radioničke dokumentacije, izradu potrebnog broja  uzoraka kao i ostale radnje potrebne da bi se dobio kvalitetni proizvod. 
U svemu prema projektu, shemi i detaljima.
Kompozicija (obloga) se sastoji od sljedećih elemenata:
- Ležajna ploča 180x1655 mm    kom 1
- Limovi d= 5.0 mm; l= od 1950 do 2250 mm
Š= 100 mm        kom 26
Š= 150 mm        kom 19
Š= 200 mm        kom 4
Š= 250 mm        kom 4
Š= 300 mm        kom 8
Š= 350 mm        kom 23
</t>
  </si>
  <si>
    <t xml:space="preserve">Stavka uključuje i obveznu razradu radioničke dokumentacije, izradu potrebnog broja  uzoraka kao i ostale radnje potrebne da bi se dobio kvalitetni proizvod. 
U svemu prema projektu, shemi i detaljima.
Ukupna razvijena površina limene oplate iznosi 105,00 m².  
</t>
  </si>
  <si>
    <t xml:space="preserve">Svi pokretni dijelovi i spojni material inox čelik.
Betonska baza od tamno smeđeg betona ojačanog staklenim vlaknima sa ugrađenim inox prirubnicama za montažu kante.
Dimenzije kante: visina minimalno 975 mm, promjer minimalno 273 mm
Težina minimalno 27 kg
Volumen: minimalno 25 + 1,5 litara
Kante se u pravilu postavljaju uz klupe za sjedenje, mikrolokaciju za postavljanje kanti dogovoriti sa projektantom. Prije početka izrade i montaže na gradilištu, izvođač mora razraditi radioničku dokumentaciju, donijeti je na ovjeru projektantu te napraviti probni uzorak na kojem će se uskladiti svi detalji (obrada materijala, visine, detalji izvedbe i sl.). </t>
  </si>
  <si>
    <r>
      <t>Obnavljanje AB stepenica, temelja i zidova stepenica u slučaju njihovog oštećenja tjekom izvedbe proboja vertikale odvodnje (stepenice pokraj Arsenala). Prije obnavljanja zida i stepenica potrebno je konzultirati se sa Konzervatorima, te po potrebi oštećeni betonski dio zida srušiti na način da se izvede strojno rezanje na mjestu zida do kojeg će se zid rušiti kako se ne bi oštetio zid koji ostaje.  Završna obrada plohe žbukanjem, tj. uskladiti sa uvjetima Konzervatora. Građevinski otpad deponirati u skladu s Pravilnikom o gospodarenju građevinskim otpadom N.N. 69/16 i Pravilnik o gospodarenju otpadom NN 117/17</t>
    </r>
    <r>
      <rPr>
        <sz val="10"/>
        <rFont val="Tahoma"/>
        <family val="2"/>
        <charset val="238"/>
      </rPr>
      <t>. Stavkom je obuhvaćen sav rad i materijal potreban za izvođenje stavke. Obračun po m'  uklonjenog i kompletno obnovljenog zida uključivo sav rad i potreban materijal, te m3 betona stepenica.</t>
    </r>
  </si>
  <si>
    <t xml:space="preserve">Frezanje asfalta u predmetnoj zoni obuhvata - uklop u postojeće prometnice. Stavka obuhvaća strojno frezanje (ohrapavljenje) asfalta debljine od 0-4 cm. Nakon toga postojeću asfaltnu konstrukciju potrebno je očistiti i oprašiti, zatim prskati bitumenom neposredno prije novog asfaltiranja. Građevinski otpad deponirati u skladu sa Pravilnikom o gospodarenju građevinskim otpadom NN 69/16 i Pravilnik o gospodarenju otpadom N.N. 117/17. Stavka uključuje utovar i odvoz te stalno zbrinjavanje na za to predviđen deponij uključujući troškove deponiranja i pronalaženja deponije. </t>
  </si>
  <si>
    <t xml:space="preserve">Uklanjanje asfaltnih slojeva debljine do 10 cm. Stavka obuhvaća kompletno uklanjanje odgovarajućim tehnološkim postupkom svih postojećih asfaltnih slojeva iz kolničke konstrukcije, utovar i odvoz uklonjenog asfaltnog sloja te stalno odlaganje na za to predviđen deponij uključujući troškove deponiranja i pronalaženja deponije, a sve u skladu sa Pravilnikom o gospodarenju građevinskim otpadom NN 69/16 i Pravilnik o gospodarenju otpadom NN 117/17. Obračun je po m3 uklonjenih asfaltnih slojeva kolničke konstrukcije. Uklanjanje postojeće kolničke konstrukcije na lokalnoj cesti </t>
  </si>
  <si>
    <t xml:space="preserve">Zbrinjavanje viška iskopanog materijala u skladu sa Pravilnikom o gospodarenju građevinskim otpadom NN 69/16 i Pravilnik o gospodarenju otpadom NN 117/17. Stavkom su obuhvaćeni i manipulativni troškovi po gradilištu radi odvoza i ugradnje materijala iz iskopa sa jedne pozicije gradilišta na drugu, u ovisnosti o kategoriji tla i uz suglasnost nadzornog inženjera.  </t>
  </si>
  <si>
    <t xml:space="preserve">Zbrinjavanje viška iskopanog materijala u skladu sa Pravilnikom o gospodarenju građevinskim otpadom NN 69/16 i Pravilnik o gospodarenju otpadom NN 117/17 . Stavkom su obuhvaćeni i manipulativni troškovi po gradilištu radi odvoza i ugradnje materijala iz iskopa sa jedne pozicije gradilišta na drugu, u ovisnosti o kategoriji tla i uz suglasnost nadzornog inženjera.  </t>
  </si>
  <si>
    <r>
      <t>Nabava, doprema i montaža vodovodnih cijevi od centrifugalnog nodularnog lijeva (ductile) s naglavkom i ravnim krajem, klase C40 za dimenzije DN80mm-300mm, odnosno C30 za DN350mm-DN600mm. Unutarnja zaštita cementni mort, vanjska zaštita 400 g/m</t>
    </r>
    <r>
      <rPr>
        <vertAlign val="superscript"/>
        <sz val="10"/>
        <color theme="1"/>
        <rFont val="Tahoma"/>
        <family val="2"/>
        <charset val="238"/>
      </rPr>
      <t xml:space="preserve">2 </t>
    </r>
    <r>
      <rPr>
        <sz val="10"/>
        <color theme="1"/>
        <rFont val="Tahoma"/>
        <family val="2"/>
        <charset val="238"/>
      </rPr>
      <t xml:space="preserve">legura cink aluminij (85% Zn - 15% Al) s dodatnim epoksidnim pokrivnim slojem. Uključivo utisni spoj, gumene brtve od EPDM i lubricant-pasta za premaz brtvi, razmjerno broju utičnih spojeva isporučenih cijevi. </t>
    </r>
  </si>
  <si>
    <t>Jednopolna grebenasta sklopka 1-0, Un=230 V, In=40 A, ugrađuje se unutar ormara.</t>
  </si>
  <si>
    <r>
      <t xml:space="preserve">Dobava, doprema, polaganje i spajanje kabela  za podne izvlačive elektro ormare, kontrolne rampe i razdjelnika montažnih kučica </t>
    </r>
    <r>
      <rPr>
        <sz val="10"/>
        <color theme="1"/>
        <rFont val="Tahoma"/>
        <family val="2"/>
      </rPr>
      <t>(polaganje u zemljanom rovu i provlačenje kroz cijevi). Obračun po m</t>
    </r>
    <r>
      <rPr>
        <vertAlign val="superscript"/>
        <sz val="10"/>
        <color theme="1"/>
        <rFont val="Tahoma"/>
        <family val="2"/>
      </rPr>
      <t>1</t>
    </r>
    <r>
      <rPr>
        <sz val="10"/>
        <color theme="1"/>
        <rFont val="Tahoma"/>
        <family val="2"/>
      </rPr>
      <t>.</t>
    </r>
  </si>
  <si>
    <t>Dobava i ugradnja automatskog hidrauličnog podiznog stupa za intenzivnu uporabu,  dim. min 275/600 mm, u čeličnoj izvedbi, debljina stijenke min 7mm završno ofarban u tamno sivu boju RAL 7021, sa led svjetlosnom signalizacijom i zvučnim signalom prilikom kretanja, sa kučištem i upravljačkom centralom. Uključen induktivni senzor za spajanje na podne petlje radi sigurnosti. Zaštita hidraulične pumpe IP67. Brzina podizanja maksimalno 5 sec, brzina spuštanja maksimalno 4 sec. Za rad na temperaturama od minus 15°C do + 55°C. Automatsko spuštanje u slučaju nestanka struje.</t>
  </si>
  <si>
    <t>Izrada i montaža povišenih gredica visine 45 cm. Materijal za izradu je corten čelični lim, debljina lima je 5 mm.
Prilikom iskolčenja visine se definiraju tako da u najnižoj točki maksimalna visina gredice od razine isplaniranog terena bude 45 cm, to postaje  ±0.00 kota  gredice (rubnjak se od te točke prilagođava nagibu terena ukopavanjem). Ukopani dio limenog elementa je 20 cm (ukupna visina 65 cm). Corten čelične trake pričvršćuju se za kockasti betonski temelj (razmak između temelja je 1m) preko sidrenih limova i vijaka. Sidreni limovi 50x200x5 mm vare se na rubnjak na udaljenosti koja jamči stabilnost rubnjaka te pravilnu geometriju (pravac i zarivljenja).
Sve spojeve limova, sa gredicama drugih visina,  izvesti varenjem. Cijena mora uključiti i izvedbu ukrutnih limova na mjestima gdje bude potrebno. Stavka uključuje sav potreban rad i materijal, transporte do gradilišta i na gradilištu, montažu i zaštitu do predaje naručitelju. Stavka uključuje i obaveznu razradu radioničke dokumentacije, izradu potrebnog broja uzoraka kao i ostale radnje potrebne da bi se dobio kvalitetan proizvod. U svemu prema projektu, shemi i detaljima.</t>
  </si>
  <si>
    <t>Izrada i montaža povišenih gredica visine 60 cm. Materijal za izradu je corten čelični lim, debljina lima je 5 mm.
Prilikom iskolčenja visine se definiraju tako da u najnižoj točki maksimalna visina gredice od razine isplaniranog terena bude 60 cm, to postaje  ±0.00 kota  gredice (rubnjak se od te točke prilagođava nagibu terena ukopavanjem). Ukopani dio limenog elementa je 30 cm (ukupna visina 90 cm). Corten čelične trake pričvršćuju se za kockasti betonski temelj (razmak između temelja je 1m) preko sidrenih limova i vijaka. Sidreni limovi 50x200x5 mm vare se na rubnjak na udaljenosti koja jamči stabilnost rubnjaka te pravilnu geometriju (pravac i zakrivljenja).
Sve spojeve limova sa gredicama drugih visina,  izvesti varenjem. Cijena mora uključiti i izvedbu ukrutnih limova na mjestima gdje bude potrebno. Stavka uključuje sav potreban rad i materijal, transporte do gradilišta i na gradilištu, montažu i zaštitu do predaje naručitelju. Stavka uključuje i obaveznu razradu radioničke dokumentacije, izradu potrebnog broja uzoraka kao i ostale radnje potrebne da bi se dobio kvalitetan proizvod.  U svemu prema projektu, shemi i detaljima.</t>
  </si>
  <si>
    <t>Izrada i montaža okrenutih kadica visine 45 cm.
Materijal za izradu je corten čelični lim. Debljina lima 7 mm.
Prilikom iskolčenja visine se definiraju tako da u najnižoj točki maksimalna visina okrenute kadice od razine isplaniranog terena bude 45 cm, to postaje  ±0.00 kota  kadice (kadica se od te točke prilagođava nagibu terena ukopavanjem). Ukopani dio limenog elementa je 20 cm (ukupna visina 65 cm). Corten čelične trake kadice sa obje se strane pričvršćuju za kockasti betonski temelj (razmak između temelja je 1m) preko sidrenih limova i vijaka. Sidreni limovi 50x200x5 mm vare se na kadicu  na udaljenosti koja jamči stabilnost kadice te pravilnu geometriju (pravac).
Sve spojeve limova na kadici treba izvesti varenjem. Cijena mora uključiti i izvedbu ukrutnih limova na mjestima gdje bude potrebno. Stavka uključuje sav potreban rad i materijal, transporte do gradilišta i na gradilištu, montažu i zaštitu do predaje naručitelju. Stavka uključuje i obaveznu razradu radioničke dokumentacije, izradu potrebnog broja uzoraka kao i ostale radnje potrebne da bi se dobio kvalitetan proizvod. U svemu prema projektu, shemi i detaljima.</t>
  </si>
  <si>
    <r>
      <t>Dobava i ugradnja dizni za statičke rasprs</t>
    </r>
    <r>
      <rPr>
        <sz val="10"/>
        <rFont val="Tahoma"/>
        <family val="2"/>
        <charset val="238"/>
      </rPr>
      <t>kivače s podesivim kutem od 0 do 360</t>
    </r>
    <r>
      <rPr>
        <sz val="10"/>
        <rFont val="Calibri"/>
        <family val="2"/>
        <charset val="238"/>
      </rPr>
      <t>°</t>
    </r>
    <r>
      <rPr>
        <sz val="10"/>
        <rFont val="Tahoma"/>
        <family val="2"/>
        <charset val="238"/>
      </rPr>
      <t xml:space="preserve">, </t>
    </r>
    <r>
      <rPr>
        <sz val="10"/>
        <rFont val="Tahoma"/>
        <family val="2"/>
      </rPr>
      <t>serija HE-VAN  i VAN uključivo podešavanje dometa i kuta rada.
8 HE-VAN (minimalno 2,4m) … 88 kom.
10 HE-VAN (minimalno 3,0m) … 42 kom.
12 HE-VAN (minimalno 3,7m)… 28 kom.
15 HE-VAN (minimalno 4,6m)… 15 kom.
18 VAN (minimalno 5,5m)… 6 kom.</t>
    </r>
  </si>
  <si>
    <r>
      <t>Dobava i polaganje cijevi kap-po-kap za površinsku ugradnju sa samoregulirajućim kapaljkama, za pritisak 0,6 do 4 bara, razmak kapaljki minimalno 33 cm, minimalno 2,3 l/h po kapaljki, dvoslojn</t>
    </r>
    <r>
      <rPr>
        <sz val="10"/>
        <rFont val="Tahoma"/>
        <family val="2"/>
        <charset val="238"/>
      </rPr>
      <t xml:space="preserve">a, smeđa. </t>
    </r>
    <r>
      <rPr>
        <sz val="10"/>
        <color theme="1"/>
        <rFont val="Tahoma"/>
        <family val="2"/>
      </rPr>
      <t>Stavka uključuje dobavu i ugradnju kuka za vertikalnu stabilizaciju cijevi protiv izdizanja pod pritiskom. Kuke se ugrađuju na svakih 2 m' cijevi. Stavka uključuje sav potreban ubodni spojni materijal promjera 17mm.</t>
    </r>
    <r>
      <rPr>
        <sz val="10"/>
        <rFont val="Tahoma"/>
        <family val="2"/>
        <charset val="238"/>
      </rPr>
      <t xml:space="preserve"> Obrač</t>
    </r>
    <r>
      <rPr>
        <sz val="10"/>
        <color theme="1"/>
        <rFont val="Tahoma"/>
        <family val="2"/>
      </rPr>
      <t>un po dužnom metru ugrađene cijevi.</t>
    </r>
  </si>
  <si>
    <t>Dobava, doprema i spajanje vijčane spojnice unutar rasvjetnog stupa, za povezivanje jednog kabela 3x16 mm² i jednog kabela 3x2,5 mm².</t>
  </si>
  <si>
    <t>Dobava, doprema i spajanje vijačane spojnice unutar rasvjetnog stupa, za povezivanje jednog kabela 3x16 mm² i dva kabela 3x2,5 mm².</t>
  </si>
  <si>
    <t>Dobava, doprema i spajanje vodonepropusne spojne kutije IP68 u kompletu sa 6 stezaljki za povezivanje kabela presjeka 2,5 mm². Spojna kutija se postavlja ispod podnih svjetiljki za eventualne potrebe spajanja napojnih kabela i same svjetiljke.</t>
  </si>
  <si>
    <t>Telefonska regleta minimalno 2x10, rastavna.</t>
  </si>
  <si>
    <t>Izvođač je dužan prije početka radova na hortikulturi izraditi plan sadnje koji odobrava projektant.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</si>
</sst>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00_ ;\-#,##0.00\ "/>
  </numFmts>
  <fonts count="7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color theme="1"/>
      <name val="Tahoma"/>
      <family val="2"/>
      <charset val="238"/>
    </font>
    <font>
      <b/>
      <sz val="16"/>
      <color theme="1"/>
      <name val="Tahoma"/>
      <family val="2"/>
      <charset val="238"/>
    </font>
    <font>
      <b/>
      <sz val="14"/>
      <color theme="1"/>
      <name val="Tahoma"/>
      <family val="2"/>
      <charset val="238"/>
    </font>
    <font>
      <b/>
      <sz val="24"/>
      <color theme="1"/>
      <name val="Tahoma"/>
      <family val="2"/>
      <charset val="238"/>
    </font>
    <font>
      <sz val="14"/>
      <color theme="1"/>
      <name val="Tahoma"/>
      <family val="2"/>
      <charset val="238"/>
    </font>
    <font>
      <b/>
      <sz val="20"/>
      <color theme="1"/>
      <name val="Tahoma"/>
      <family val="2"/>
      <charset val="238"/>
    </font>
    <font>
      <sz val="12"/>
      <color theme="1"/>
      <name val="Calibri"/>
      <family val="2"/>
      <scheme val="minor"/>
    </font>
    <font>
      <sz val="10"/>
      <name val="Arial"/>
      <family val="2"/>
      <charset val="238"/>
    </font>
    <font>
      <sz val="12"/>
      <name val="Arial CE"/>
      <charset val="238"/>
    </font>
    <font>
      <sz val="10"/>
      <name val="Arial"/>
      <family val="2"/>
    </font>
    <font>
      <sz val="10"/>
      <name val="MS Sans Serif"/>
      <family val="2"/>
      <charset val="238"/>
    </font>
    <font>
      <sz val="11"/>
      <name val="Times New Roman CE"/>
      <family val="1"/>
      <charset val="238"/>
    </font>
    <font>
      <sz val="9"/>
      <name val="Arial"/>
      <family val="2"/>
      <charset val="238"/>
    </font>
    <font>
      <sz val="11"/>
      <name val="Arial"/>
      <family val="1"/>
    </font>
    <font>
      <sz val="11"/>
      <color indexed="8"/>
      <name val="Calibri"/>
      <family val="2"/>
      <charset val="238"/>
    </font>
    <font>
      <sz val="10"/>
      <color theme="1"/>
      <name val="Myriad Pro"/>
      <family val="2"/>
      <charset val="238"/>
    </font>
    <font>
      <sz val="10"/>
      <name val="Geometr706 Md BT"/>
      <charset val="238"/>
    </font>
    <font>
      <sz val="11"/>
      <name val="Arial"/>
      <family val="2"/>
      <charset val="238"/>
    </font>
    <font>
      <sz val="10"/>
      <name val="Helv"/>
    </font>
    <font>
      <b/>
      <sz val="12"/>
      <color theme="1"/>
      <name val="Tahoma"/>
      <family val="2"/>
      <charset val="238"/>
    </font>
    <font>
      <b/>
      <sz val="10"/>
      <color theme="1"/>
      <name val="Tahoma"/>
      <family val="2"/>
      <charset val="238"/>
    </font>
    <font>
      <b/>
      <sz val="10"/>
      <name val="Tahoma"/>
      <family val="2"/>
      <charset val="238"/>
    </font>
    <font>
      <sz val="10"/>
      <color theme="1"/>
      <name val="Tahoma"/>
      <family val="2"/>
      <charset val="238"/>
    </font>
    <font>
      <sz val="10"/>
      <name val="Tahoma"/>
      <family val="2"/>
    </font>
    <font>
      <sz val="10"/>
      <color rgb="FFFF0000"/>
      <name val="Tahoma"/>
      <family val="2"/>
    </font>
    <font>
      <b/>
      <sz val="10"/>
      <color theme="1"/>
      <name val="Tahoma"/>
      <family val="2"/>
    </font>
    <font>
      <sz val="10"/>
      <color theme="1"/>
      <name val="Tahoma"/>
      <family val="2"/>
    </font>
    <font>
      <b/>
      <sz val="10"/>
      <name val="Tahoma"/>
      <family val="2"/>
    </font>
    <font>
      <vertAlign val="superscript"/>
      <sz val="10"/>
      <name val="Tahoma"/>
      <family val="2"/>
    </font>
    <font>
      <vertAlign val="subscript"/>
      <sz val="10"/>
      <name val="Tahoma"/>
      <family val="2"/>
    </font>
    <font>
      <sz val="24"/>
      <color theme="1"/>
      <name val="Tahoma"/>
      <family val="2"/>
      <charset val="238"/>
    </font>
    <font>
      <sz val="10"/>
      <name val="Tahoma"/>
      <family val="2"/>
      <charset val="238"/>
    </font>
    <font>
      <sz val="9"/>
      <name val="Tahoma"/>
      <family val="2"/>
      <charset val="238"/>
    </font>
    <font>
      <sz val="9"/>
      <color theme="1"/>
      <name val="Tahoma"/>
      <family val="2"/>
    </font>
    <font>
      <sz val="10"/>
      <color rgb="FFC00000"/>
      <name val="Tahoma"/>
      <family val="2"/>
    </font>
    <font>
      <b/>
      <sz val="9"/>
      <color theme="1"/>
      <name val="Tahoma"/>
      <family val="2"/>
    </font>
    <font>
      <b/>
      <sz val="9"/>
      <name val="Tahoma"/>
      <family val="2"/>
    </font>
    <font>
      <sz val="9"/>
      <name val="Tahoma"/>
      <family val="2"/>
    </font>
    <font>
      <vertAlign val="subscript"/>
      <sz val="10"/>
      <name val="Tahoma"/>
      <family val="2"/>
      <charset val="238"/>
    </font>
    <font>
      <b/>
      <sz val="10"/>
      <color rgb="FFC00000"/>
      <name val="Tahoma"/>
      <family val="2"/>
    </font>
    <font>
      <b/>
      <sz val="12"/>
      <color theme="1"/>
      <name val="Tahoma"/>
      <family val="2"/>
    </font>
    <font>
      <sz val="9"/>
      <color indexed="8"/>
      <name val="Tahoma"/>
      <family val="2"/>
    </font>
    <font>
      <vertAlign val="superscript"/>
      <sz val="10"/>
      <color theme="1"/>
      <name val="Tahoma"/>
      <family val="2"/>
    </font>
    <font>
      <sz val="10"/>
      <name val="Calibri"/>
      <family val="2"/>
      <charset val="238"/>
    </font>
    <font>
      <sz val="10"/>
      <color theme="1"/>
      <name val="Calibri"/>
      <family val="2"/>
      <charset val="238"/>
    </font>
    <font>
      <sz val="8.5"/>
      <color theme="1"/>
      <name val="Tahoma"/>
      <family val="2"/>
    </font>
    <font>
      <sz val="10"/>
      <color rgb="FFC00000"/>
      <name val="Tahoma"/>
      <family val="2"/>
      <charset val="238"/>
    </font>
    <font>
      <b/>
      <sz val="10"/>
      <color rgb="FFFF0000"/>
      <name val="Tahoma"/>
      <family val="2"/>
    </font>
    <font>
      <vertAlign val="superscript"/>
      <sz val="10"/>
      <name val="Tahoma"/>
      <family val="2"/>
      <charset val="238"/>
    </font>
    <font>
      <sz val="10"/>
      <color rgb="FFFF0000"/>
      <name val="Tahoma"/>
      <family val="2"/>
      <charset val="238"/>
    </font>
    <font>
      <i/>
      <sz val="10"/>
      <name val="Tahoma"/>
      <family val="2"/>
      <charset val="238"/>
    </font>
    <font>
      <b/>
      <sz val="10"/>
      <color rgb="FFC00000"/>
      <name val="Tahoma"/>
      <family val="2"/>
      <charset val="238"/>
    </font>
    <font>
      <vertAlign val="superscript"/>
      <sz val="10"/>
      <color theme="1"/>
      <name val="Tahoma"/>
      <family val="2"/>
      <charset val="23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26"/>
      </patternFill>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3" tint="0.79998168889431442"/>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168">
    <xf numFmtId="0" fontId="0" fillId="0" borderId="0"/>
    <xf numFmtId="44" fontId="1" fillId="0" borderId="0" applyFont="0" applyFill="0" applyBorder="0" applyAlignment="0" applyProtection="0"/>
    <xf numFmtId="0" fontId="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0" borderId="0"/>
    <xf numFmtId="0" fontId="25" fillId="0" borderId="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14" applyNumberFormat="0" applyAlignment="0" applyProtection="0"/>
    <xf numFmtId="0" fontId="11" fillId="6" borderId="14" applyNumberFormat="0" applyAlignment="0" applyProtection="0"/>
    <xf numFmtId="0" fontId="13" fillId="7" borderId="17" applyNumberFormat="0" applyAlignment="0" applyProtection="0"/>
    <xf numFmtId="0" fontId="13" fillId="7" borderId="17"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4" fontId="2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1" applyNumberFormat="0" applyFill="0" applyAlignment="0" applyProtection="0"/>
    <xf numFmtId="0" fontId="3" fillId="0" borderId="11" applyNumberFormat="0" applyFill="0" applyAlignment="0" applyProtection="0"/>
    <xf numFmtId="0" fontId="4" fillId="0" borderId="12" applyNumberFormat="0" applyFill="0" applyAlignment="0" applyProtection="0"/>
    <xf numFmtId="0" fontId="4" fillId="0" borderId="12" applyNumberFormat="0" applyFill="0" applyAlignment="0" applyProtection="0"/>
    <xf numFmtId="0" fontId="5" fillId="0" borderId="13" applyNumberFormat="0" applyFill="0" applyAlignment="0" applyProtection="0"/>
    <xf numFmtId="0" fontId="5" fillId="0" borderId="1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 fillId="5" borderId="14" applyNumberFormat="0" applyAlignment="0" applyProtection="0"/>
    <xf numFmtId="0" fontId="9" fillId="5" borderId="14" applyNumberFormat="0" applyAlignment="0" applyProtection="0"/>
    <xf numFmtId="0" fontId="12" fillId="0" borderId="16" applyNumberFormat="0" applyFill="0" applyAlignment="0" applyProtection="0"/>
    <xf numFmtId="0" fontId="12" fillId="0" borderId="16" applyNumberFormat="0" applyFill="0" applyAlignment="0" applyProtection="0"/>
    <xf numFmtId="0" fontId="25" fillId="0" borderId="0">
      <alignment horizontal="justify" vertical="top" wrapText="1"/>
    </xf>
    <xf numFmtId="0" fontId="27" fillId="0" borderId="0">
      <alignment horizontal="justify" vertical="top" wrapText="1"/>
    </xf>
    <xf numFmtId="0" fontId="8" fillId="4" borderId="0" applyNumberFormat="0" applyBorder="0" applyAlignment="0" applyProtection="0"/>
    <xf numFmtId="0" fontId="8" fillId="4" borderId="0" applyNumberFormat="0" applyBorder="0" applyAlignment="0" applyProtection="0"/>
    <xf numFmtId="0" fontId="25" fillId="0" borderId="0"/>
    <xf numFmtId="0" fontId="25" fillId="0" borderId="0"/>
    <xf numFmtId="0" fontId="25" fillId="0" borderId="0"/>
    <xf numFmtId="0" fontId="28" fillId="0" borderId="0"/>
    <xf numFmtId="0" fontId="28" fillId="0" borderId="0"/>
    <xf numFmtId="0" fontId="27" fillId="0" borderId="0"/>
    <xf numFmtId="0" fontId="25" fillId="0" borderId="0"/>
    <xf numFmtId="0" fontId="1" fillId="0" borderId="0"/>
    <xf numFmtId="0" fontId="28" fillId="0" borderId="0"/>
    <xf numFmtId="0" fontId="1" fillId="0" borderId="0"/>
    <xf numFmtId="0" fontId="1" fillId="0" borderId="0"/>
    <xf numFmtId="0" fontId="1" fillId="0" borderId="0"/>
    <xf numFmtId="0" fontId="1" fillId="0" borderId="0"/>
    <xf numFmtId="0" fontId="25" fillId="0" borderId="0"/>
    <xf numFmtId="0" fontId="29" fillId="0" borderId="0"/>
    <xf numFmtId="0" fontId="25" fillId="0" borderId="0"/>
    <xf numFmtId="0" fontId="25" fillId="0" borderId="0"/>
    <xf numFmtId="0" fontId="1" fillId="0" borderId="0"/>
    <xf numFmtId="0" fontId="25" fillId="0" borderId="0"/>
    <xf numFmtId="0" fontId="1" fillId="0" borderId="0"/>
    <xf numFmtId="0" fontId="1" fillId="0" borderId="0"/>
    <xf numFmtId="0" fontId="27" fillId="0" borderId="0"/>
    <xf numFmtId="0" fontId="1" fillId="0" borderId="0"/>
    <xf numFmtId="0" fontId="25" fillId="0" borderId="0"/>
    <xf numFmtId="0" fontId="30" fillId="0" borderId="0"/>
    <xf numFmtId="0" fontId="30" fillId="0" borderId="0"/>
    <xf numFmtId="0" fontId="25" fillId="0" borderId="0"/>
    <xf numFmtId="0" fontId="25" fillId="0" borderId="0" applyNumberFormat="0" applyFont="0" applyFill="0" applyBorder="0" applyAlignment="0" applyProtection="0">
      <alignment vertical="top"/>
    </xf>
    <xf numFmtId="0" fontId="31" fillId="0" borderId="0"/>
    <xf numFmtId="0" fontId="25" fillId="0" borderId="0"/>
    <xf numFmtId="0" fontId="32" fillId="0" borderId="0"/>
    <xf numFmtId="0" fontId="32" fillId="0" borderId="0"/>
    <xf numFmtId="0" fontId="25" fillId="0" borderId="0"/>
    <xf numFmtId="0" fontId="31" fillId="0" borderId="0"/>
    <xf numFmtId="0" fontId="25" fillId="0" borderId="0"/>
    <xf numFmtId="0" fontId="33" fillId="0" borderId="0"/>
    <xf numFmtId="0" fontId="1" fillId="0" borderId="0"/>
    <xf numFmtId="0" fontId="1" fillId="0" borderId="0"/>
    <xf numFmtId="49" fontId="34" fillId="0" borderId="0" applyBorder="0" applyAlignment="0"/>
    <xf numFmtId="0" fontId="32" fillId="0" borderId="0"/>
    <xf numFmtId="0" fontId="25" fillId="0" borderId="0"/>
    <xf numFmtId="0" fontId="1" fillId="8" borderId="18" applyNumberFormat="0" applyFont="0" applyAlignment="0" applyProtection="0"/>
    <xf numFmtId="0" fontId="1" fillId="8" borderId="18" applyNumberFormat="0" applyFont="0" applyAlignment="0" applyProtection="0"/>
    <xf numFmtId="0" fontId="1" fillId="8" borderId="18" applyNumberFormat="0" applyFont="0" applyAlignment="0" applyProtection="0"/>
    <xf numFmtId="0" fontId="25" fillId="34" borderId="20" applyNumberFormat="0" applyFont="0" applyAlignment="0" applyProtection="0"/>
    <xf numFmtId="0" fontId="25" fillId="34" borderId="20" applyNumberFormat="0" applyFont="0" applyAlignment="0" applyProtection="0"/>
    <xf numFmtId="0" fontId="1" fillId="8" borderId="18" applyNumberFormat="0" applyFont="0" applyAlignment="0" applyProtection="0"/>
    <xf numFmtId="0" fontId="35" fillId="0" borderId="0"/>
    <xf numFmtId="0" fontId="10" fillId="6" borderId="15" applyNumberFormat="0" applyAlignment="0" applyProtection="0"/>
    <xf numFmtId="0" fontId="10" fillId="6" borderId="15" applyNumberFormat="0" applyAlignment="0" applyProtection="0"/>
    <xf numFmtId="9" fontId="25" fillId="0" borderId="0" applyFont="0" applyFill="0" applyBorder="0" applyAlignment="0" applyProtection="0"/>
    <xf numFmtId="0" fontId="36" fillId="0" borderId="0"/>
    <xf numFmtId="0" fontId="36" fillId="0" borderId="0"/>
    <xf numFmtId="0" fontId="2" fillId="0" borderId="0" applyNumberFormat="0" applyFill="0" applyBorder="0" applyAlignment="0" applyProtection="0"/>
    <xf numFmtId="0" fontId="2" fillId="0" borderId="0" applyNumberFormat="0" applyFill="0" applyBorder="0" applyAlignment="0" applyProtection="0"/>
    <xf numFmtId="0" fontId="16" fillId="0" borderId="19" applyNumberFormat="0" applyFill="0" applyAlignment="0" applyProtection="0"/>
    <xf numFmtId="0" fontId="16" fillId="0" borderId="1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lignment horizontal="justify"/>
    </xf>
    <xf numFmtId="164" fontId="1" fillId="0" borderId="0" applyFont="0" applyFill="0" applyBorder="0" applyAlignment="0" applyProtection="0"/>
    <xf numFmtId="0" fontId="25" fillId="0" borderId="0"/>
  </cellStyleXfs>
  <cellXfs count="1272">
    <xf numFmtId="0" fontId="0" fillId="0" borderId="0" xfId="0"/>
    <xf numFmtId="0" fontId="18" fillId="0" borderId="0" xfId="0" applyFont="1"/>
    <xf numFmtId="0" fontId="20" fillId="0" borderId="0" xfId="0" applyFont="1" applyAlignment="1">
      <alignment horizontal="center"/>
    </xf>
    <xf numFmtId="0" fontId="38" fillId="35" borderId="4" xfId="120" applyFont="1" applyFill="1" applyBorder="1" applyAlignment="1">
      <alignment horizontal="center" vertical="center"/>
    </xf>
    <xf numFmtId="0" fontId="39" fillId="36" borderId="4" xfId="138" applyFont="1" applyFill="1" applyBorder="1" applyAlignment="1">
      <alignment horizontal="center" vertical="center" wrapText="1"/>
    </xf>
    <xf numFmtId="0" fontId="37" fillId="33" borderId="4" xfId="0" applyFont="1" applyFill="1" applyBorder="1" applyAlignment="1">
      <alignment horizontal="left" vertical="center"/>
    </xf>
    <xf numFmtId="0" fontId="18" fillId="33" borderId="4" xfId="0" applyFont="1" applyFill="1" applyBorder="1"/>
    <xf numFmtId="0" fontId="40" fillId="0" borderId="0" xfId="0" applyFont="1"/>
    <xf numFmtId="0" fontId="38" fillId="0" borderId="0" xfId="0" applyFont="1" applyAlignment="1">
      <alignment horizontal="center" vertical="center"/>
    </xf>
    <xf numFmtId="0" fontId="38" fillId="0" borderId="0" xfId="0" applyFont="1" applyAlignment="1">
      <alignment horizontal="left" vertical="center"/>
    </xf>
    <xf numFmtId="0" fontId="44" fillId="0" borderId="0" xfId="0" applyFont="1"/>
    <xf numFmtId="0" fontId="43" fillId="35" borderId="4" xfId="120" applyFont="1" applyFill="1" applyBorder="1" applyAlignment="1">
      <alignment horizontal="center" vertical="center"/>
    </xf>
    <xf numFmtId="49" fontId="45" fillId="36" borderId="4" xfId="138" applyNumberFormat="1" applyFont="1" applyFill="1" applyBorder="1" applyAlignment="1">
      <alignment horizontal="center" vertical="center" wrapText="1"/>
    </xf>
    <xf numFmtId="0" fontId="45" fillId="36" borderId="4" xfId="138" applyFont="1" applyFill="1" applyBorder="1" applyAlignment="1">
      <alignment horizontal="center" vertical="center" wrapText="1"/>
    </xf>
    <xf numFmtId="2" fontId="45" fillId="36" borderId="4" xfId="138" applyNumberFormat="1" applyFont="1" applyFill="1" applyBorder="1" applyAlignment="1">
      <alignment horizontal="center" vertical="center" wrapText="1"/>
    </xf>
    <xf numFmtId="0" fontId="45" fillId="39" borderId="4" xfId="0" applyFont="1" applyFill="1" applyBorder="1" applyAlignment="1" applyProtection="1">
      <alignment horizontal="center" vertical="center" wrapText="1"/>
    </xf>
    <xf numFmtId="4" fontId="41" fillId="37" borderId="4" xfId="0" applyNumberFormat="1" applyFont="1" applyFill="1" applyBorder="1" applyAlignment="1" applyProtection="1">
      <alignment horizontal="right" vertical="center" wrapText="1"/>
      <protection locked="0"/>
    </xf>
    <xf numFmtId="0" fontId="44" fillId="39" borderId="0" xfId="0" applyFont="1" applyFill="1"/>
    <xf numFmtId="0" fontId="44" fillId="38" borderId="0" xfId="0" applyFont="1" applyFill="1"/>
    <xf numFmtId="0" fontId="44" fillId="0" borderId="0" xfId="0" applyFont="1" applyBorder="1"/>
    <xf numFmtId="4" fontId="44" fillId="39" borderId="3" xfId="0" applyNumberFormat="1" applyFont="1" applyFill="1" applyBorder="1" applyAlignment="1">
      <alignment horizontal="right" vertical="center"/>
    </xf>
    <xf numFmtId="0" fontId="44" fillId="39" borderId="1" xfId="0" applyFont="1" applyFill="1" applyBorder="1" applyAlignment="1">
      <alignment horizontal="center" vertical="center"/>
    </xf>
    <xf numFmtId="0" fontId="43" fillId="38" borderId="4" xfId="0" applyFont="1" applyFill="1" applyBorder="1" applyAlignment="1" applyProtection="1">
      <alignment horizontal="center" vertical="center" wrapText="1"/>
    </xf>
    <xf numFmtId="0" fontId="43" fillId="38" borderId="4" xfId="0" applyFont="1" applyFill="1" applyBorder="1" applyAlignment="1" applyProtection="1">
      <alignment horizontal="left" vertical="center" wrapText="1"/>
    </xf>
    <xf numFmtId="4" fontId="41" fillId="41" borderId="1" xfId="0" applyNumberFormat="1" applyFont="1" applyFill="1" applyBorder="1" applyAlignment="1">
      <alignment horizontal="right" wrapText="1"/>
    </xf>
    <xf numFmtId="0" fontId="44" fillId="40" borderId="0" xfId="0" applyFont="1" applyFill="1"/>
    <xf numFmtId="0" fontId="45" fillId="39" borderId="1" xfId="0" applyFont="1" applyFill="1" applyBorder="1" applyAlignment="1">
      <alignment horizontal="center"/>
    </xf>
    <xf numFmtId="4" fontId="45" fillId="39" borderId="1" xfId="0" applyNumberFormat="1" applyFont="1" applyFill="1" applyBorder="1" applyAlignment="1">
      <alignment horizontal="right"/>
    </xf>
    <xf numFmtId="0" fontId="45" fillId="39" borderId="1" xfId="0" applyFont="1" applyFill="1" applyBorder="1" applyAlignment="1">
      <alignment horizontal="left"/>
    </xf>
    <xf numFmtId="0" fontId="45" fillId="39" borderId="1" xfId="0" applyFont="1" applyFill="1" applyBorder="1" applyAlignment="1">
      <alignment horizontal="left" vertical="top" wrapText="1"/>
    </xf>
    <xf numFmtId="4" fontId="45" fillId="39" borderId="1" xfId="0" applyNumberFormat="1" applyFont="1" applyFill="1" applyBorder="1" applyAlignment="1">
      <alignment horizontal="left"/>
    </xf>
    <xf numFmtId="49" fontId="45" fillId="39" borderId="2" xfId="0" applyNumberFormat="1" applyFont="1" applyFill="1" applyBorder="1" applyAlignment="1">
      <alignment horizontal="center" vertical="top"/>
    </xf>
    <xf numFmtId="0" fontId="44" fillId="39" borderId="1" xfId="0" applyFont="1" applyFill="1" applyBorder="1"/>
    <xf numFmtId="0" fontId="43" fillId="39" borderId="0" xfId="0" applyFont="1" applyFill="1" applyAlignment="1">
      <alignment horizontal="left"/>
    </xf>
    <xf numFmtId="0" fontId="44" fillId="41" borderId="1" xfId="0" applyFont="1" applyFill="1" applyBorder="1"/>
    <xf numFmtId="0" fontId="44" fillId="39" borderId="1" xfId="0" applyFont="1" applyFill="1" applyBorder="1" applyAlignment="1">
      <alignment horizontal="left"/>
    </xf>
    <xf numFmtId="0" fontId="45" fillId="38" borderId="2" xfId="138" applyFont="1" applyFill="1" applyBorder="1" applyAlignment="1">
      <alignment horizontal="center" vertical="center" wrapText="1"/>
    </xf>
    <xf numFmtId="0" fontId="45" fillId="38" borderId="1" xfId="138" applyFont="1" applyFill="1" applyBorder="1" applyAlignment="1">
      <alignment horizontal="center" vertical="center" wrapText="1"/>
    </xf>
    <xf numFmtId="4" fontId="45" fillId="39" borderId="6" xfId="0" applyNumberFormat="1" applyFont="1" applyFill="1" applyBorder="1" applyAlignment="1" applyProtection="1">
      <alignment horizontal="right" vertical="center" wrapText="1"/>
    </xf>
    <xf numFmtId="0" fontId="45" fillId="38" borderId="2" xfId="0" applyNumberFormat="1" applyFont="1" applyFill="1" applyBorder="1" applyAlignment="1" applyProtection="1">
      <alignment horizontal="left" vertical="center" wrapText="1"/>
    </xf>
    <xf numFmtId="0" fontId="45" fillId="38" borderId="1" xfId="0" applyNumberFormat="1" applyFont="1" applyFill="1" applyBorder="1" applyAlignment="1" applyProtection="1">
      <alignment horizontal="left" vertical="center" wrapText="1"/>
    </xf>
    <xf numFmtId="4" fontId="45" fillId="39" borderId="4" xfId="0" applyNumberFormat="1" applyFont="1" applyFill="1" applyBorder="1" applyAlignment="1" applyProtection="1">
      <alignment horizontal="right" vertical="center" wrapText="1"/>
    </xf>
    <xf numFmtId="0" fontId="44" fillId="0" borderId="1" xfId="0" applyFont="1" applyBorder="1"/>
    <xf numFmtId="0" fontId="43" fillId="35" borderId="0" xfId="120" applyFont="1" applyFill="1" applyBorder="1" applyAlignment="1">
      <alignment vertical="center"/>
    </xf>
    <xf numFmtId="0" fontId="43" fillId="35" borderId="2" xfId="120" applyFont="1" applyFill="1" applyBorder="1" applyAlignment="1">
      <alignment vertical="center"/>
    </xf>
    <xf numFmtId="0" fontId="43" fillId="38" borderId="4" xfId="0" applyFont="1" applyFill="1" applyBorder="1" applyAlignment="1">
      <alignment horizontal="center" vertical="center" wrapText="1"/>
    </xf>
    <xf numFmtId="0" fontId="43" fillId="38" borderId="4" xfId="0" applyFont="1" applyFill="1" applyBorder="1" applyAlignment="1">
      <alignment horizontal="left" vertical="center" wrapText="1"/>
    </xf>
    <xf numFmtId="0" fontId="43" fillId="38" borderId="5" xfId="0" applyFont="1" applyFill="1" applyBorder="1" applyAlignment="1">
      <alignment horizontal="center" vertical="center" wrapText="1"/>
    </xf>
    <xf numFmtId="0" fontId="43" fillId="38" borderId="5" xfId="0" applyFont="1" applyFill="1" applyBorder="1" applyAlignment="1">
      <alignment horizontal="left" vertical="center" wrapText="1"/>
    </xf>
    <xf numFmtId="0" fontId="43" fillId="38" borderId="2" xfId="0" applyFont="1" applyFill="1" applyBorder="1" applyAlignment="1">
      <alignment horizontal="center" vertical="center" wrapText="1"/>
    </xf>
    <xf numFmtId="0" fontId="43" fillId="38" borderId="1" xfId="0" applyFont="1" applyFill="1" applyBorder="1" applyAlignment="1">
      <alignment horizontal="center" vertical="center" wrapText="1"/>
    </xf>
    <xf numFmtId="0" fontId="43" fillId="38" borderId="3" xfId="0" applyFont="1" applyFill="1" applyBorder="1" applyAlignment="1">
      <alignment horizontal="center" vertical="center" wrapText="1"/>
    </xf>
    <xf numFmtId="0" fontId="43" fillId="38" borderId="3" xfId="0" applyFont="1" applyFill="1" applyBorder="1" applyAlignment="1">
      <alignment horizontal="left" vertical="center" wrapText="1"/>
    </xf>
    <xf numFmtId="0" fontId="44" fillId="0" borderId="4" xfId="0" applyFont="1" applyBorder="1"/>
    <xf numFmtId="0" fontId="43" fillId="0" borderId="3" xfId="0" applyFont="1" applyFill="1" applyBorder="1" applyAlignment="1">
      <alignment horizontal="left" vertical="center" wrapText="1"/>
    </xf>
    <xf numFmtId="0" fontId="44" fillId="0" borderId="0" xfId="0" applyFont="1" applyFill="1"/>
    <xf numFmtId="49" fontId="43" fillId="38" borderId="4" xfId="0" applyNumberFormat="1" applyFont="1" applyFill="1" applyBorder="1" applyAlignment="1" applyProtection="1">
      <alignment horizontal="left" vertical="center" wrapText="1"/>
    </xf>
    <xf numFmtId="0" fontId="38" fillId="35" borderId="4" xfId="120" applyFont="1" applyFill="1" applyBorder="1" applyAlignment="1">
      <alignment horizontal="center" vertical="center"/>
    </xf>
    <xf numFmtId="0" fontId="40" fillId="0" borderId="0" xfId="0" applyFont="1" applyBorder="1"/>
    <xf numFmtId="0" fontId="38" fillId="0" borderId="0" xfId="0" applyFont="1" applyBorder="1" applyAlignment="1">
      <alignment horizontal="left" vertical="center"/>
    </xf>
    <xf numFmtId="0" fontId="38" fillId="37" borderId="0" xfId="0" applyFont="1" applyFill="1" applyBorder="1" applyAlignment="1">
      <alignment horizontal="left" vertical="center"/>
    </xf>
    <xf numFmtId="0" fontId="40" fillId="37" borderId="0" xfId="0" applyFont="1" applyFill="1" applyBorder="1"/>
    <xf numFmtId="0" fontId="18" fillId="0" borderId="0" xfId="0" applyFont="1" applyBorder="1"/>
    <xf numFmtId="166" fontId="41" fillId="0" borderId="4" xfId="166" applyNumberFormat="1" applyFont="1" applyBorder="1" applyAlignment="1">
      <alignment horizontal="right"/>
    </xf>
    <xf numFmtId="0" fontId="44" fillId="0" borderId="4" xfId="0" applyNumberFormat="1" applyFont="1" applyBorder="1" applyAlignment="1">
      <alignment horizontal="justify" vertical="top" wrapText="1"/>
    </xf>
    <xf numFmtId="49" fontId="44" fillId="0" borderId="4" xfId="0" applyNumberFormat="1" applyFont="1" applyBorder="1" applyAlignment="1">
      <alignment horizontal="justify" vertical="top" wrapText="1"/>
    </xf>
    <xf numFmtId="4" fontId="44" fillId="0" borderId="4" xfId="0" applyNumberFormat="1" applyFont="1" applyBorder="1" applyAlignment="1">
      <alignment horizontal="right"/>
    </xf>
    <xf numFmtId="0" fontId="51" fillId="0" borderId="0" xfId="0" applyFont="1"/>
    <xf numFmtId="0" fontId="54" fillId="39" borderId="4" xfId="0" applyFont="1" applyFill="1" applyBorder="1" applyAlignment="1" applyProtection="1">
      <alignment horizontal="center" vertical="center" wrapText="1"/>
    </xf>
    <xf numFmtId="0" fontId="53" fillId="39" borderId="2" xfId="0" applyNumberFormat="1" applyFont="1" applyFill="1" applyBorder="1" applyAlignment="1">
      <alignment horizontal="center" vertical="center"/>
    </xf>
    <xf numFmtId="0" fontId="53" fillId="38" borderId="4" xfId="0" applyFont="1" applyFill="1" applyBorder="1" applyAlignment="1" applyProtection="1">
      <alignment horizontal="center" vertical="center" wrapText="1"/>
    </xf>
    <xf numFmtId="0" fontId="41" fillId="0" borderId="4" xfId="0" applyNumberFormat="1" applyFont="1" applyBorder="1" applyAlignment="1">
      <alignment horizontal="justify" vertical="top" wrapText="1"/>
    </xf>
    <xf numFmtId="4" fontId="52" fillId="38" borderId="7" xfId="0" applyNumberFormat="1" applyFont="1" applyFill="1" applyBorder="1" applyAlignment="1" applyProtection="1">
      <alignment vertical="center" wrapText="1"/>
    </xf>
    <xf numFmtId="4" fontId="52" fillId="0" borderId="4" xfId="0" applyNumberFormat="1" applyFont="1" applyBorder="1" applyAlignment="1">
      <alignment horizontal="right"/>
    </xf>
    <xf numFmtId="4" fontId="52" fillId="38" borderId="1" xfId="0" applyNumberFormat="1" applyFont="1" applyFill="1" applyBorder="1" applyAlignment="1" applyProtection="1">
      <alignment vertical="center" wrapText="1"/>
    </xf>
    <xf numFmtId="4" fontId="52" fillId="0" borderId="4" xfId="0" applyNumberFormat="1" applyFont="1" applyBorder="1" applyAlignment="1" applyProtection="1">
      <alignment vertical="center" wrapText="1"/>
    </xf>
    <xf numFmtId="166" fontId="52" fillId="0" borderId="4" xfId="166" applyNumberFormat="1" applyFont="1" applyBorder="1" applyAlignment="1"/>
    <xf numFmtId="4" fontId="52" fillId="39" borderId="1" xfId="0" applyNumberFormat="1" applyFont="1" applyFill="1" applyBorder="1" applyAlignment="1">
      <alignment vertical="center"/>
    </xf>
    <xf numFmtId="0" fontId="52" fillId="0" borderId="0" xfId="0" applyFont="1" applyAlignment="1"/>
    <xf numFmtId="0" fontId="41" fillId="0" borderId="6" xfId="0" applyNumberFormat="1" applyFont="1" applyFill="1" applyBorder="1" applyAlignment="1">
      <alignment horizontal="justify" vertical="top" wrapText="1"/>
    </xf>
    <xf numFmtId="49" fontId="41" fillId="0" borderId="3" xfId="0" applyNumberFormat="1" applyFont="1" applyBorder="1" applyAlignment="1">
      <alignment horizontal="justify" wrapText="1"/>
    </xf>
    <xf numFmtId="49" fontId="41" fillId="0" borderId="3" xfId="0" applyNumberFormat="1" applyFont="1" applyBorder="1" applyAlignment="1">
      <alignment horizontal="left" wrapText="1"/>
    </xf>
    <xf numFmtId="49" fontId="41" fillId="0" borderId="3" xfId="0" applyNumberFormat="1" applyFont="1" applyBorder="1" applyAlignment="1">
      <alignment horizontal="justify"/>
    </xf>
    <xf numFmtId="0" fontId="43" fillId="39" borderId="8" xfId="0" applyNumberFormat="1" applyFont="1" applyFill="1" applyBorder="1" applyAlignment="1">
      <alignment horizontal="justify" vertical="center"/>
    </xf>
    <xf numFmtId="4" fontId="44" fillId="39" borderId="3" xfId="0" applyNumberFormat="1" applyFont="1" applyFill="1" applyBorder="1" applyAlignment="1">
      <alignment horizontal="right"/>
    </xf>
    <xf numFmtId="0" fontId="41" fillId="0" borderId="6" xfId="0" applyFont="1" applyBorder="1" applyAlignment="1">
      <alignment horizontal="center"/>
    </xf>
    <xf numFmtId="4" fontId="41" fillId="0" borderId="6" xfId="0" applyNumberFormat="1" applyFont="1" applyBorder="1" applyAlignment="1">
      <alignment horizontal="right"/>
    </xf>
    <xf numFmtId="0" fontId="41" fillId="0" borderId="4" xfId="0" applyFont="1" applyBorder="1" applyAlignment="1">
      <alignment horizontal="center" wrapText="1"/>
    </xf>
    <xf numFmtId="4" fontId="52" fillId="0" borderId="6" xfId="0" applyNumberFormat="1" applyFont="1" applyBorder="1" applyAlignment="1"/>
    <xf numFmtId="49" fontId="44" fillId="0" borderId="4" xfId="0" applyNumberFormat="1" applyFont="1" applyBorder="1" applyAlignment="1">
      <alignment horizontal="left" vertical="center"/>
    </xf>
    <xf numFmtId="0" fontId="44" fillId="0" borderId="4" xfId="0" applyFont="1" applyBorder="1" applyAlignment="1">
      <alignment horizontal="center"/>
    </xf>
    <xf numFmtId="0" fontId="55" fillId="0" borderId="4" xfId="0" applyNumberFormat="1" applyFont="1" applyFill="1" applyBorder="1" applyAlignment="1">
      <alignment horizontal="center" vertical="top"/>
    </xf>
    <xf numFmtId="0" fontId="44" fillId="0" borderId="6" xfId="0" applyNumberFormat="1" applyFont="1" applyBorder="1" applyAlignment="1">
      <alignment horizontal="justify" vertical="top" wrapText="1"/>
    </xf>
    <xf numFmtId="0" fontId="41" fillId="0" borderId="21" xfId="0" applyNumberFormat="1" applyFont="1" applyFill="1" applyBorder="1" applyAlignment="1">
      <alignment horizontal="justify" vertical="top" wrapText="1"/>
    </xf>
    <xf numFmtId="49" fontId="55" fillId="41" borderId="1" xfId="0" applyNumberFormat="1" applyFont="1" applyFill="1" applyBorder="1" applyAlignment="1">
      <alignment horizontal="center" vertical="center" wrapText="1"/>
    </xf>
    <xf numFmtId="0" fontId="41" fillId="0" borderId="4" xfId="0" applyFont="1" applyFill="1" applyBorder="1" applyAlignment="1">
      <alignment horizontal="justify" vertical="top" wrapText="1"/>
    </xf>
    <xf numFmtId="2" fontId="52" fillId="0" borderId="4" xfId="0" applyNumberFormat="1" applyFont="1" applyFill="1" applyBorder="1" applyAlignment="1">
      <alignment horizontal="right"/>
    </xf>
    <xf numFmtId="0" fontId="52" fillId="0" borderId="0" xfId="0" applyFont="1"/>
    <xf numFmtId="0" fontId="49" fillId="0" borderId="4" xfId="0" applyFont="1" applyBorder="1" applyAlignment="1">
      <alignment vertical="top" wrapText="1"/>
    </xf>
    <xf numFmtId="0" fontId="41" fillId="41" borderId="1" xfId="0" applyFont="1" applyFill="1" applyBorder="1" applyAlignment="1">
      <alignment horizontal="right" wrapText="1"/>
    </xf>
    <xf numFmtId="0" fontId="44" fillId="0" borderId="0" xfId="0" applyFont="1" applyAlignment="1">
      <alignment horizontal="right"/>
    </xf>
    <xf numFmtId="2" fontId="52" fillId="0" borderId="4" xfId="0" applyNumberFormat="1" applyFont="1" applyFill="1" applyBorder="1" applyAlignment="1">
      <alignment horizontal="right" wrapText="1"/>
    </xf>
    <xf numFmtId="0" fontId="41" fillId="0" borderId="4" xfId="0" applyFont="1" applyBorder="1" applyAlignment="1">
      <alignment horizontal="left" vertical="top" wrapText="1"/>
    </xf>
    <xf numFmtId="2" fontId="52" fillId="0" borderId="4" xfId="0" applyNumberFormat="1" applyFont="1" applyBorder="1" applyAlignment="1">
      <alignment horizontal="right" wrapText="1"/>
    </xf>
    <xf numFmtId="0" fontId="44" fillId="0" borderId="4" xfId="0" applyFont="1" applyBorder="1" applyAlignment="1">
      <alignment horizontal="left" vertical="center" wrapText="1"/>
    </xf>
    <xf numFmtId="0" fontId="44" fillId="0" borderId="4" xfId="0" applyFont="1" applyBorder="1" applyAlignment="1">
      <alignment horizontal="center" wrapText="1"/>
    </xf>
    <xf numFmtId="0" fontId="44" fillId="0" borderId="4" xfId="0" applyFont="1" applyBorder="1" applyAlignment="1">
      <alignment horizontal="left" vertical="top" wrapText="1"/>
    </xf>
    <xf numFmtId="0" fontId="53" fillId="35" borderId="4" xfId="120" applyFont="1" applyFill="1" applyBorder="1" applyAlignment="1">
      <alignment horizontal="center" vertical="center"/>
    </xf>
    <xf numFmtId="49" fontId="54" fillId="36" borderId="4" xfId="138" applyNumberFormat="1" applyFont="1" applyFill="1" applyBorder="1" applyAlignment="1">
      <alignment horizontal="center" vertical="center" wrapText="1"/>
    </xf>
    <xf numFmtId="49" fontId="54" fillId="38" borderId="4" xfId="138" applyNumberFormat="1" applyFont="1" applyFill="1" applyBorder="1" applyAlignment="1">
      <alignment horizontal="center" vertical="center" wrapText="1"/>
    </xf>
    <xf numFmtId="14" fontId="53" fillId="39" borderId="4" xfId="0" applyNumberFormat="1" applyFont="1" applyFill="1" applyBorder="1" applyAlignment="1">
      <alignment horizontal="center" vertical="center"/>
    </xf>
    <xf numFmtId="14" fontId="53" fillId="38" borderId="4" xfId="0" applyNumberFormat="1" applyFont="1" applyFill="1" applyBorder="1" applyAlignment="1">
      <alignment horizontal="center" vertical="center"/>
    </xf>
    <xf numFmtId="0" fontId="44" fillId="0" borderId="4" xfId="0" applyFont="1" applyBorder="1" applyAlignment="1">
      <alignment vertical="top"/>
    </xf>
    <xf numFmtId="0" fontId="44" fillId="0" borderId="4" xfId="0" applyFont="1" applyBorder="1" applyAlignment="1">
      <alignment vertical="top" wrapText="1"/>
    </xf>
    <xf numFmtId="0" fontId="44" fillId="0" borderId="4" xfId="0" applyFont="1" applyBorder="1" applyAlignment="1">
      <alignment horizontal="center" vertical="top" wrapText="1"/>
    </xf>
    <xf numFmtId="0" fontId="44" fillId="0" borderId="4" xfId="0" applyFont="1" applyBorder="1" applyAlignment="1">
      <alignment vertical="center" wrapText="1"/>
    </xf>
    <xf numFmtId="0" fontId="44" fillId="0" borderId="4" xfId="0" applyFont="1" applyBorder="1" applyAlignment="1">
      <alignment horizontal="center" vertical="center" wrapText="1"/>
    </xf>
    <xf numFmtId="0" fontId="44" fillId="0" borderId="4" xfId="0" applyFont="1" applyBorder="1" applyAlignment="1">
      <alignment horizontal="center" vertical="top"/>
    </xf>
    <xf numFmtId="0" fontId="44" fillId="0" borderId="4" xfId="0" applyFont="1" applyBorder="1" applyAlignment="1">
      <alignment vertical="center"/>
    </xf>
    <xf numFmtId="0" fontId="44" fillId="0" borderId="4" xfId="0" applyFont="1" applyBorder="1" applyAlignment="1">
      <alignment horizontal="center" vertical="center"/>
    </xf>
    <xf numFmtId="4" fontId="41" fillId="37" borderId="4" xfId="0" applyNumberFormat="1" applyFont="1" applyFill="1" applyBorder="1" applyAlignment="1" applyProtection="1">
      <alignment horizontal="right" wrapText="1"/>
      <protection locked="0"/>
    </xf>
    <xf numFmtId="0" fontId="44" fillId="0" borderId="2" xfId="0" applyFont="1" applyBorder="1" applyAlignment="1">
      <alignment vertical="center"/>
    </xf>
    <xf numFmtId="0" fontId="44" fillId="0" borderId="2" xfId="0" applyNumberFormat="1" applyFont="1" applyBorder="1" applyAlignment="1">
      <alignment vertical="top"/>
    </xf>
    <xf numFmtId="2" fontId="57" fillId="38" borderId="1" xfId="138" applyNumberFormat="1" applyFont="1" applyFill="1" applyBorder="1" applyAlignment="1">
      <alignment horizontal="center" vertical="center" wrapText="1"/>
    </xf>
    <xf numFmtId="2" fontId="52" fillId="0" borderId="4" xfId="0" applyNumberFormat="1" applyFont="1" applyBorder="1" applyAlignment="1">
      <alignment horizontal="right"/>
    </xf>
    <xf numFmtId="0" fontId="57" fillId="38" borderId="1" xfId="0" applyNumberFormat="1" applyFont="1" applyFill="1" applyBorder="1" applyAlignment="1" applyProtection="1">
      <alignment horizontal="left" vertical="center" wrapText="1"/>
    </xf>
    <xf numFmtId="0" fontId="45" fillId="39" borderId="0" xfId="0" applyFont="1" applyFill="1" applyBorder="1" applyAlignment="1" applyProtection="1">
      <alignment horizontal="center" vertical="center" wrapText="1"/>
    </xf>
    <xf numFmtId="165" fontId="45" fillId="38" borderId="1" xfId="0" applyNumberFormat="1" applyFont="1" applyFill="1" applyBorder="1" applyAlignment="1" applyProtection="1">
      <alignment horizontal="right" vertical="center" wrapText="1"/>
    </xf>
    <xf numFmtId="0" fontId="41" fillId="0" borderId="4" xfId="0" applyFont="1" applyFill="1" applyBorder="1" applyAlignment="1">
      <alignment horizontal="center" wrapText="1"/>
    </xf>
    <xf numFmtId="0" fontId="41" fillId="41" borderId="1" xfId="0" applyFont="1" applyFill="1" applyBorder="1" applyAlignment="1">
      <alignment horizontal="justify" vertical="top" wrapText="1"/>
    </xf>
    <xf numFmtId="0" fontId="43" fillId="35" borderId="4" xfId="120" applyFont="1" applyFill="1" applyBorder="1" applyAlignment="1">
      <alignment horizontal="center" vertical="center"/>
    </xf>
    <xf numFmtId="0" fontId="51" fillId="0" borderId="0" xfId="0" applyFont="1" applyAlignment="1">
      <alignment horizontal="center" vertical="center"/>
    </xf>
    <xf numFmtId="0" fontId="41" fillId="0" borderId="4" xfId="0" applyFont="1" applyFill="1" applyBorder="1" applyAlignment="1">
      <alignment horizontal="center"/>
    </xf>
    <xf numFmtId="4" fontId="41" fillId="0" borderId="2" xfId="0" applyNumberFormat="1" applyFont="1" applyFill="1" applyBorder="1" applyAlignment="1">
      <alignment horizontal="right"/>
    </xf>
    <xf numFmtId="0" fontId="41" fillId="0" borderId="4" xfId="0" applyFont="1" applyFill="1" applyBorder="1" applyAlignment="1">
      <alignment horizontal="center" wrapText="1"/>
    </xf>
    <xf numFmtId="0" fontId="45" fillId="36" borderId="4" xfId="138" applyFont="1" applyFill="1" applyBorder="1" applyAlignment="1" applyProtection="1">
      <alignment horizontal="center" vertical="center" wrapText="1"/>
    </xf>
    <xf numFmtId="0" fontId="41" fillId="0" borderId="4" xfId="0" applyFont="1" applyFill="1" applyBorder="1" applyAlignment="1">
      <alignment horizontal="center"/>
    </xf>
    <xf numFmtId="49" fontId="54" fillId="39" borderId="1" xfId="0" applyNumberFormat="1" applyFont="1" applyFill="1" applyBorder="1" applyAlignment="1">
      <alignment horizontal="center" vertical="center"/>
    </xf>
    <xf numFmtId="49" fontId="54" fillId="39" borderId="2" xfId="0" applyNumberFormat="1" applyFont="1" applyFill="1" applyBorder="1" applyAlignment="1">
      <alignment horizontal="center" vertical="center"/>
    </xf>
    <xf numFmtId="0" fontId="54" fillId="39" borderId="1" xfId="0" applyFont="1" applyFill="1" applyBorder="1" applyAlignment="1">
      <alignment horizontal="center" vertical="center" wrapText="1"/>
    </xf>
    <xf numFmtId="0" fontId="41" fillId="41" borderId="1" xfId="0" applyFont="1" applyFill="1" applyBorder="1" applyAlignment="1">
      <alignment horizontal="justify" vertical="top" wrapText="1"/>
    </xf>
    <xf numFmtId="0" fontId="41" fillId="0" borderId="4" xfId="0" applyFont="1" applyFill="1" applyBorder="1" applyAlignment="1">
      <alignment horizontal="center"/>
    </xf>
    <xf numFmtId="4" fontId="41" fillId="0" borderId="4" xfId="0" applyNumberFormat="1" applyFont="1" applyFill="1" applyBorder="1" applyAlignment="1">
      <alignment horizontal="justify" vertical="top" wrapText="1"/>
    </xf>
    <xf numFmtId="0" fontId="44" fillId="41" borderId="0" xfId="0" applyFont="1" applyFill="1" applyBorder="1"/>
    <xf numFmtId="0" fontId="45" fillId="39" borderId="2" xfId="0" applyNumberFormat="1" applyFont="1" applyFill="1" applyBorder="1" applyAlignment="1" applyProtection="1">
      <alignment vertical="center" wrapText="1"/>
    </xf>
    <xf numFmtId="0" fontId="45" fillId="39" borderId="1" xfId="0" applyNumberFormat="1" applyFont="1" applyFill="1" applyBorder="1" applyAlignment="1" applyProtection="1">
      <alignment vertical="center" wrapText="1"/>
    </xf>
    <xf numFmtId="0" fontId="41" fillId="0" borderId="4" xfId="0" applyFont="1" applyFill="1" applyBorder="1" applyAlignment="1">
      <alignment horizontal="center" wrapText="1"/>
    </xf>
    <xf numFmtId="0" fontId="41" fillId="0" borderId="4" xfId="0" applyFont="1" applyFill="1" applyBorder="1" applyAlignment="1">
      <alignment horizontal="center"/>
    </xf>
    <xf numFmtId="0" fontId="43" fillId="39" borderId="0" xfId="0" applyFont="1" applyFill="1" applyBorder="1" applyAlignment="1">
      <alignment horizontal="left"/>
    </xf>
    <xf numFmtId="0" fontId="39" fillId="39" borderId="2" xfId="0" applyNumberFormat="1" applyFont="1" applyFill="1" applyBorder="1" applyAlignment="1" applyProtection="1">
      <alignment vertical="center" wrapText="1"/>
    </xf>
    <xf numFmtId="0" fontId="39" fillId="39" borderId="1" xfId="0" applyNumberFormat="1" applyFont="1" applyFill="1" applyBorder="1" applyAlignment="1" applyProtection="1">
      <alignment vertical="center" wrapText="1"/>
    </xf>
    <xf numFmtId="0" fontId="41" fillId="0" borderId="3" xfId="0" applyFont="1" applyBorder="1" applyAlignment="1">
      <alignment horizontal="center"/>
    </xf>
    <xf numFmtId="0" fontId="44" fillId="0" borderId="4" xfId="0" applyFont="1" applyBorder="1" applyAlignment="1">
      <alignment horizontal="center"/>
    </xf>
    <xf numFmtId="4" fontId="52" fillId="0" borderId="4" xfId="0" applyNumberFormat="1" applyFont="1" applyBorder="1" applyAlignment="1"/>
    <xf numFmtId="4" fontId="41" fillId="0" borderId="4" xfId="0" applyNumberFormat="1" applyFont="1" applyBorder="1" applyAlignment="1">
      <alignment horizontal="center"/>
    </xf>
    <xf numFmtId="0" fontId="41" fillId="0" borderId="4" xfId="0" applyFont="1" applyBorder="1" applyAlignment="1">
      <alignment horizontal="center"/>
    </xf>
    <xf numFmtId="0" fontId="43" fillId="35" borderId="4" xfId="120" applyFont="1" applyFill="1" applyBorder="1" applyAlignment="1">
      <alignment horizontal="center" vertical="center"/>
    </xf>
    <xf numFmtId="0" fontId="43" fillId="38" borderId="2" xfId="0" applyFont="1" applyFill="1" applyBorder="1" applyAlignment="1" applyProtection="1">
      <alignment horizontal="center" vertical="center" wrapText="1"/>
    </xf>
    <xf numFmtId="0" fontId="43" fillId="38" borderId="1" xfId="0" applyFont="1" applyFill="1" applyBorder="1" applyAlignment="1" applyProtection="1">
      <alignment horizontal="center" vertical="center" wrapText="1"/>
    </xf>
    <xf numFmtId="4" fontId="42" fillId="0" borderId="4" xfId="0" applyNumberFormat="1" applyFont="1" applyBorder="1"/>
    <xf numFmtId="0" fontId="41" fillId="0" borderId="4" xfId="0" applyNumberFormat="1" applyFont="1" applyFill="1" applyBorder="1" applyAlignment="1" applyProtection="1">
      <alignment horizontal="left" vertical="center" wrapText="1"/>
    </xf>
    <xf numFmtId="4" fontId="52" fillId="38" borderId="1" xfId="0" applyNumberFormat="1" applyFont="1" applyFill="1" applyBorder="1" applyAlignment="1" applyProtection="1">
      <alignment horizontal="left" vertical="center" wrapText="1"/>
    </xf>
    <xf numFmtId="0" fontId="41" fillId="38" borderId="4" xfId="0" applyNumberFormat="1" applyFont="1" applyFill="1" applyBorder="1" applyAlignment="1" applyProtection="1">
      <alignment horizontal="left" vertical="center" wrapText="1"/>
    </xf>
    <xf numFmtId="4" fontId="52" fillId="38" borderId="25" xfId="0" applyNumberFormat="1" applyFont="1" applyFill="1" applyBorder="1" applyAlignment="1" applyProtection="1">
      <alignment horizontal="left" vertical="center" wrapText="1"/>
    </xf>
    <xf numFmtId="4" fontId="52" fillId="38" borderId="7" xfId="0" applyNumberFormat="1" applyFont="1" applyFill="1" applyBorder="1" applyAlignment="1" applyProtection="1">
      <alignment horizontal="left" vertical="center" wrapText="1"/>
    </xf>
    <xf numFmtId="0" fontId="43" fillId="39" borderId="2" xfId="0" applyNumberFormat="1" applyFont="1" applyFill="1" applyBorder="1" applyAlignment="1">
      <alignment horizontal="center" vertical="center"/>
    </xf>
    <xf numFmtId="0" fontId="43" fillId="39" borderId="4" xfId="0" applyNumberFormat="1" applyFont="1" applyFill="1" applyBorder="1" applyAlignment="1">
      <alignment horizontal="center" vertical="center"/>
    </xf>
    <xf numFmtId="0" fontId="41" fillId="0" borderId="24" xfId="0" applyNumberFormat="1" applyFont="1" applyFill="1" applyBorder="1" applyAlignment="1">
      <alignment horizontal="center" vertical="top"/>
    </xf>
    <xf numFmtId="0" fontId="41" fillId="0" borderId="0" xfId="0" applyNumberFormat="1" applyFont="1" applyFill="1" applyBorder="1" applyAlignment="1">
      <alignment horizontal="center" vertical="top"/>
    </xf>
    <xf numFmtId="0" fontId="41" fillId="0" borderId="6" xfId="0" applyNumberFormat="1" applyFont="1" applyFill="1" applyBorder="1" applyAlignment="1">
      <alignment horizontal="center" vertical="top"/>
    </xf>
    <xf numFmtId="0" fontId="43" fillId="39" borderId="8" xfId="0" applyNumberFormat="1" applyFont="1" applyFill="1" applyBorder="1" applyAlignment="1">
      <alignment horizontal="center" vertical="center"/>
    </xf>
    <xf numFmtId="4" fontId="52" fillId="38" borderId="0" xfId="0" applyNumberFormat="1" applyFont="1" applyFill="1" applyBorder="1" applyAlignment="1" applyProtection="1">
      <alignment horizontal="center" vertical="center" wrapText="1"/>
    </xf>
    <xf numFmtId="4" fontId="52" fillId="38" borderId="1" xfId="0" applyNumberFormat="1" applyFont="1" applyFill="1" applyBorder="1" applyAlignment="1" applyProtection="1">
      <alignment horizontal="center" vertical="center" wrapText="1"/>
    </xf>
    <xf numFmtId="0" fontId="44" fillId="0" borderId="0" xfId="0" applyFont="1"/>
    <xf numFmtId="0" fontId="45" fillId="0" borderId="0" xfId="0" applyNumberFormat="1" applyFont="1" applyFill="1" applyBorder="1" applyAlignment="1" applyProtection="1">
      <alignment horizontal="left" vertical="center" wrapText="1"/>
    </xf>
    <xf numFmtId="2" fontId="52" fillId="0" borderId="1" xfId="0" applyNumberFormat="1" applyFont="1" applyBorder="1" applyAlignment="1">
      <alignment horizontal="right"/>
    </xf>
    <xf numFmtId="4" fontId="45" fillId="42" borderId="4" xfId="0" applyNumberFormat="1" applyFont="1" applyFill="1" applyBorder="1" applyAlignment="1" applyProtection="1">
      <alignment horizontal="right" vertical="center" wrapText="1"/>
    </xf>
    <xf numFmtId="0" fontId="45" fillId="0" borderId="0" xfId="0" applyFont="1" applyFill="1" applyBorder="1" applyAlignment="1" applyProtection="1">
      <alignment horizontal="center" vertical="center" wrapText="1"/>
    </xf>
    <xf numFmtId="49" fontId="45" fillId="38" borderId="4" xfId="138" applyNumberFormat="1" applyFont="1" applyFill="1" applyBorder="1" applyAlignment="1">
      <alignment horizontal="center" vertical="center" wrapText="1"/>
    </xf>
    <xf numFmtId="14" fontId="43" fillId="38" borderId="4" xfId="0" applyNumberFormat="1" applyFont="1" applyFill="1" applyBorder="1" applyAlignment="1">
      <alignment horizontal="center" vertical="center"/>
    </xf>
    <xf numFmtId="4" fontId="45" fillId="36" borderId="4" xfId="138" applyNumberFormat="1" applyFont="1" applyFill="1" applyBorder="1" applyAlignment="1">
      <alignment horizontal="center" vertical="center" wrapText="1"/>
    </xf>
    <xf numFmtId="4" fontId="45" fillId="38" borderId="3" xfId="138" applyNumberFormat="1" applyFont="1" applyFill="1" applyBorder="1" applyAlignment="1">
      <alignment horizontal="center" vertical="center" wrapText="1"/>
    </xf>
    <xf numFmtId="4" fontId="45" fillId="0" borderId="0" xfId="0" applyNumberFormat="1" applyFont="1" applyFill="1" applyBorder="1" applyAlignment="1" applyProtection="1">
      <alignment horizontal="left" vertical="center" wrapText="1"/>
    </xf>
    <xf numFmtId="4" fontId="45" fillId="42" borderId="3" xfId="0" applyNumberFormat="1" applyFont="1" applyFill="1" applyBorder="1" applyAlignment="1" applyProtection="1">
      <alignment horizontal="left" vertical="center" wrapText="1"/>
    </xf>
    <xf numFmtId="4" fontId="44" fillId="0" borderId="0" xfId="0" applyNumberFormat="1" applyFont="1"/>
    <xf numFmtId="4" fontId="44" fillId="38" borderId="3" xfId="0" applyNumberFormat="1" applyFont="1" applyFill="1" applyBorder="1" applyAlignment="1">
      <alignment horizontal="right"/>
    </xf>
    <xf numFmtId="0" fontId="45" fillId="42" borderId="4" xfId="0" applyFont="1" applyFill="1" applyBorder="1" applyAlignment="1" applyProtection="1">
      <alignment horizontal="center" vertical="center" wrapText="1"/>
    </xf>
    <xf numFmtId="14" fontId="43" fillId="42" borderId="6" xfId="0" applyNumberFormat="1" applyFont="1" applyFill="1" applyBorder="1" applyAlignment="1">
      <alignment horizontal="center" vertical="center"/>
    </xf>
    <xf numFmtId="4" fontId="45" fillId="42" borderId="6" xfId="0" applyNumberFormat="1" applyFont="1" applyFill="1" applyBorder="1" applyAlignment="1" applyProtection="1">
      <alignment horizontal="right" vertical="center" wrapText="1"/>
    </xf>
    <xf numFmtId="14" fontId="43" fillId="42" borderId="4" xfId="0" applyNumberFormat="1" applyFont="1" applyFill="1" applyBorder="1" applyAlignment="1">
      <alignment horizontal="center" vertical="center"/>
    </xf>
    <xf numFmtId="0" fontId="45" fillId="39" borderId="2" xfId="0" applyFont="1" applyFill="1" applyBorder="1" applyAlignment="1" applyProtection="1">
      <alignment horizontal="center" vertical="center" wrapText="1"/>
    </xf>
    <xf numFmtId="4" fontId="45" fillId="39" borderId="3" xfId="0" applyNumberFormat="1" applyFont="1" applyFill="1" applyBorder="1" applyAlignment="1" applyProtection="1">
      <alignment horizontal="right" vertical="center" wrapText="1"/>
    </xf>
    <xf numFmtId="49" fontId="43" fillId="38" borderId="25" xfId="0" applyNumberFormat="1" applyFont="1" applyFill="1" applyBorder="1" applyAlignment="1">
      <alignment horizontal="center" vertical="center" wrapText="1"/>
    </xf>
    <xf numFmtId="0" fontId="44" fillId="0" borderId="0" xfId="0" applyFont="1" applyBorder="1"/>
    <xf numFmtId="0" fontId="44" fillId="0" borderId="0" xfId="0" applyFont="1"/>
    <xf numFmtId="4" fontId="52" fillId="38" borderId="0" xfId="0" applyNumberFormat="1" applyFont="1" applyFill="1" applyBorder="1" applyAlignment="1" applyProtection="1">
      <alignment horizontal="center" vertical="center" wrapText="1"/>
    </xf>
    <xf numFmtId="4" fontId="41" fillId="0" borderId="4" xfId="0" applyNumberFormat="1" applyFont="1" applyBorder="1" applyAlignment="1">
      <alignment horizontal="right"/>
    </xf>
    <xf numFmtId="0" fontId="43" fillId="35" borderId="4" xfId="120" applyFont="1" applyFill="1" applyBorder="1" applyAlignment="1">
      <alignment horizontal="center" vertical="center"/>
    </xf>
    <xf numFmtId="0" fontId="41" fillId="0" borderId="0" xfId="0" applyNumberFormat="1" applyFont="1" applyFill="1" applyBorder="1" applyAlignment="1">
      <alignment horizontal="center" vertical="top"/>
    </xf>
    <xf numFmtId="0" fontId="45" fillId="42" borderId="1" xfId="0" applyNumberFormat="1" applyFont="1" applyFill="1" applyBorder="1" applyAlignment="1" applyProtection="1">
      <alignment horizontal="left" vertical="center" wrapText="1"/>
    </xf>
    <xf numFmtId="0" fontId="44" fillId="0" borderId="4" xfId="0" applyFont="1" applyBorder="1" applyAlignment="1">
      <alignment horizontal="center" wrapText="1"/>
    </xf>
    <xf numFmtId="0" fontId="44" fillId="0" borderId="0" xfId="0" applyFont="1" applyAlignment="1">
      <alignment horizontal="center"/>
    </xf>
    <xf numFmtId="0" fontId="44" fillId="40" borderId="0" xfId="0" applyFont="1" applyFill="1" applyBorder="1"/>
    <xf numFmtId="0" fontId="44" fillId="39" borderId="0" xfId="0" applyFont="1" applyFill="1" applyBorder="1"/>
    <xf numFmtId="0" fontId="43" fillId="39" borderId="0" xfId="0" applyFont="1" applyFill="1" applyBorder="1"/>
    <xf numFmtId="4" fontId="41" fillId="0" borderId="2" xfId="0" applyNumberFormat="1" applyFont="1" applyFill="1" applyBorder="1" applyAlignment="1"/>
    <xf numFmtId="49" fontId="45" fillId="39" borderId="1" xfId="0" applyNumberFormat="1" applyFont="1" applyFill="1" applyBorder="1" applyAlignment="1">
      <alignment horizontal="center" vertical="top"/>
    </xf>
    <xf numFmtId="0" fontId="45" fillId="39" borderId="0" xfId="0" applyFont="1" applyFill="1" applyBorder="1" applyAlignment="1">
      <alignment horizontal="left" vertical="top" wrapText="1"/>
    </xf>
    <xf numFmtId="49" fontId="45" fillId="39" borderId="0" xfId="0" applyNumberFormat="1" applyFont="1" applyFill="1" applyBorder="1" applyAlignment="1">
      <alignment horizontal="center" vertical="top"/>
    </xf>
    <xf numFmtId="0" fontId="44" fillId="39" borderId="0" xfId="0" applyFont="1" applyFill="1" applyBorder="1" applyAlignment="1">
      <alignment horizontal="left"/>
    </xf>
    <xf numFmtId="0" fontId="41" fillId="0" borderId="9" xfId="0" applyNumberFormat="1" applyFont="1" applyFill="1" applyBorder="1" applyAlignment="1">
      <alignment horizontal="center" vertical="top"/>
    </xf>
    <xf numFmtId="4" fontId="52" fillId="38" borderId="0" xfId="0" applyNumberFormat="1" applyFont="1" applyFill="1" applyBorder="1" applyAlignment="1" applyProtection="1">
      <alignment horizontal="left" vertical="center" wrapText="1"/>
    </xf>
    <xf numFmtId="0" fontId="52" fillId="0" borderId="0" xfId="0" applyFont="1" applyBorder="1" applyAlignment="1"/>
    <xf numFmtId="2" fontId="44" fillId="0" borderId="0" xfId="0" applyNumberFormat="1" applyFont="1" applyBorder="1" applyAlignment="1">
      <alignment horizontal="left"/>
    </xf>
    <xf numFmtId="0" fontId="41" fillId="0" borderId="3" xfId="0" applyFont="1" applyBorder="1" applyAlignment="1">
      <alignment horizontal="center"/>
    </xf>
    <xf numFmtId="0" fontId="44" fillId="0" borderId="0" xfId="0" applyFont="1" applyBorder="1"/>
    <xf numFmtId="0" fontId="44" fillId="0" borderId="0" xfId="0" applyFont="1"/>
    <xf numFmtId="4" fontId="52" fillId="0" borderId="4" xfId="0" applyNumberFormat="1" applyFont="1" applyBorder="1" applyAlignment="1"/>
    <xf numFmtId="4" fontId="41" fillId="0" borderId="4" xfId="0" applyNumberFormat="1" applyFont="1" applyBorder="1" applyAlignment="1">
      <alignment horizontal="right"/>
    </xf>
    <xf numFmtId="0" fontId="41" fillId="0" borderId="4" xfId="0" applyFont="1" applyBorder="1" applyAlignment="1">
      <alignment horizontal="center"/>
    </xf>
    <xf numFmtId="4" fontId="64" fillId="38" borderId="1" xfId="0" applyNumberFormat="1" applyFont="1" applyFill="1" applyBorder="1" applyAlignment="1" applyProtection="1">
      <alignment horizontal="left" vertical="center" wrapText="1"/>
    </xf>
    <xf numFmtId="0" fontId="49" fillId="0" borderId="0" xfId="0" applyFont="1" applyAlignment="1">
      <alignment horizontal="center"/>
    </xf>
    <xf numFmtId="4" fontId="49" fillId="38" borderId="1" xfId="0" applyNumberFormat="1" applyFont="1" applyFill="1" applyBorder="1" applyAlignment="1" applyProtection="1">
      <alignment horizontal="left" vertical="center" wrapText="1"/>
    </xf>
    <xf numFmtId="0" fontId="49" fillId="0" borderId="0" xfId="0" applyNumberFormat="1" applyFont="1" applyAlignment="1">
      <alignment horizontal="justify" vertical="top" wrapText="1"/>
    </xf>
    <xf numFmtId="0" fontId="41" fillId="38" borderId="4" xfId="0" applyFont="1" applyFill="1" applyBorder="1" applyAlignment="1">
      <alignment horizontal="center"/>
    </xf>
    <xf numFmtId="4" fontId="52" fillId="38" borderId="0" xfId="0" applyNumberFormat="1" applyFont="1" applyFill="1" applyAlignment="1"/>
    <xf numFmtId="4" fontId="41" fillId="38" borderId="23" xfId="0" applyNumberFormat="1" applyFont="1" applyFill="1" applyBorder="1" applyAlignment="1">
      <alignment horizontal="right"/>
    </xf>
    <xf numFmtId="0" fontId="41" fillId="38" borderId="4" xfId="0" applyFont="1" applyFill="1" applyBorder="1" applyAlignment="1">
      <alignment horizontal="center" vertical="center"/>
    </xf>
    <xf numFmtId="4" fontId="52" fillId="38" borderId="4" xfId="0" applyNumberFormat="1" applyFont="1" applyFill="1" applyBorder="1" applyAlignment="1">
      <alignment vertical="center"/>
    </xf>
    <xf numFmtId="4" fontId="52" fillId="38" borderId="1" xfId="0" applyNumberFormat="1" applyFont="1" applyFill="1" applyBorder="1" applyAlignment="1" applyProtection="1">
      <alignment horizontal="right" vertical="center" wrapText="1"/>
    </xf>
    <xf numFmtId="0" fontId="43" fillId="38" borderId="1" xfId="0" applyFont="1" applyFill="1" applyBorder="1" applyAlignment="1" applyProtection="1">
      <alignment horizontal="right" vertical="center" wrapText="1"/>
    </xf>
    <xf numFmtId="0" fontId="44" fillId="0" borderId="0" xfId="0" applyFont="1" applyBorder="1" applyAlignment="1">
      <alignment horizontal="right"/>
    </xf>
    <xf numFmtId="4" fontId="52" fillId="38" borderId="3" xfId="0" applyNumberFormat="1" applyFont="1" applyFill="1" applyBorder="1" applyAlignment="1" applyProtection="1">
      <alignment horizontal="right" vertical="center" wrapText="1"/>
    </xf>
    <xf numFmtId="4" fontId="52" fillId="38" borderId="22" xfId="0" applyNumberFormat="1" applyFont="1" applyFill="1" applyBorder="1" applyAlignment="1" applyProtection="1">
      <alignment horizontal="right" vertical="center" wrapText="1"/>
    </xf>
    <xf numFmtId="4" fontId="52" fillId="38" borderId="23" xfId="0" applyNumberFormat="1" applyFont="1" applyFill="1" applyBorder="1" applyAlignment="1" applyProtection="1">
      <alignment horizontal="right" vertical="center" wrapText="1"/>
    </xf>
    <xf numFmtId="0" fontId="41" fillId="0" borderId="23" xfId="0" applyNumberFormat="1" applyFont="1" applyFill="1" applyBorder="1" applyAlignment="1">
      <alignment horizontal="right" vertical="top"/>
    </xf>
    <xf numFmtId="0" fontId="44" fillId="0" borderId="23" xfId="0" applyFont="1" applyBorder="1" applyAlignment="1">
      <alignment horizontal="right"/>
    </xf>
    <xf numFmtId="0" fontId="43" fillId="38" borderId="3" xfId="0" applyFont="1" applyFill="1" applyBorder="1" applyAlignment="1" applyProtection="1">
      <alignment horizontal="right" vertical="center" wrapText="1"/>
    </xf>
    <xf numFmtId="4" fontId="44" fillId="37" borderId="4" xfId="0" applyNumberFormat="1" applyFont="1" applyFill="1" applyBorder="1" applyAlignment="1" applyProtection="1">
      <alignment horizontal="right"/>
      <protection locked="0"/>
    </xf>
    <xf numFmtId="4" fontId="41" fillId="38" borderId="4" xfId="0" applyNumberFormat="1" applyFont="1" applyFill="1" applyBorder="1" applyAlignment="1" applyProtection="1">
      <alignment horizontal="right" vertical="center" wrapText="1"/>
    </xf>
    <xf numFmtId="4" fontId="41" fillId="38" borderId="4" xfId="0" applyNumberFormat="1" applyFont="1" applyFill="1" applyBorder="1" applyAlignment="1">
      <alignment horizontal="right" vertical="center"/>
    </xf>
    <xf numFmtId="4" fontId="44" fillId="38" borderId="1" xfId="0" applyNumberFormat="1" applyFont="1" applyFill="1" applyBorder="1" applyAlignment="1" applyProtection="1">
      <alignment horizontal="right" vertical="center" wrapText="1"/>
    </xf>
    <xf numFmtId="4" fontId="44" fillId="37" borderId="4" xfId="0" applyNumberFormat="1" applyFont="1" applyFill="1" applyBorder="1" applyAlignment="1" applyProtection="1">
      <alignment horizontal="right" vertical="center" wrapText="1"/>
      <protection locked="0"/>
    </xf>
    <xf numFmtId="166" fontId="44" fillId="37" borderId="4" xfId="166" applyNumberFormat="1" applyFont="1" applyFill="1" applyBorder="1" applyAlignment="1" applyProtection="1">
      <alignment horizontal="right"/>
      <protection locked="0"/>
    </xf>
    <xf numFmtId="4" fontId="44" fillId="38" borderId="7" xfId="0" applyNumberFormat="1" applyFont="1" applyFill="1" applyBorder="1" applyAlignment="1" applyProtection="1">
      <alignment horizontal="right" vertical="center" wrapText="1"/>
    </xf>
    <xf numFmtId="4" fontId="44" fillId="38" borderId="0" xfId="0" applyNumberFormat="1" applyFont="1" applyFill="1" applyBorder="1" applyAlignment="1" applyProtection="1">
      <alignment horizontal="right" vertical="center" wrapText="1"/>
    </xf>
    <xf numFmtId="0" fontId="44" fillId="0" borderId="0" xfId="0" applyNumberFormat="1" applyFont="1" applyFill="1" applyBorder="1" applyAlignment="1">
      <alignment horizontal="right" vertical="top"/>
    </xf>
    <xf numFmtId="4" fontId="44" fillId="37" borderId="6" xfId="0" applyNumberFormat="1" applyFont="1" applyFill="1" applyBorder="1" applyAlignment="1" applyProtection="1">
      <alignment horizontal="right"/>
      <protection locked="0"/>
    </xf>
    <xf numFmtId="4" fontId="44" fillId="0" borderId="4" xfId="0" applyNumberFormat="1" applyFont="1" applyBorder="1" applyAlignment="1">
      <alignment vertical="center"/>
    </xf>
    <xf numFmtId="4" fontId="44" fillId="39" borderId="4" xfId="0" applyNumberFormat="1" applyFont="1" applyFill="1" applyBorder="1" applyAlignment="1">
      <alignment horizontal="right"/>
    </xf>
    <xf numFmtId="4" fontId="45" fillId="38" borderId="1" xfId="138" applyNumberFormat="1" applyFont="1" applyFill="1" applyBorder="1" applyAlignment="1">
      <alignment horizontal="center" vertical="center" wrapText="1"/>
    </xf>
    <xf numFmtId="4" fontId="45" fillId="38" borderId="1" xfId="0" applyNumberFormat="1" applyFont="1" applyFill="1" applyBorder="1" applyAlignment="1" applyProtection="1">
      <alignment horizontal="left" vertical="center" wrapText="1"/>
    </xf>
    <xf numFmtId="4" fontId="44" fillId="37" borderId="4" xfId="0" applyNumberFormat="1" applyFont="1" applyFill="1" applyBorder="1" applyAlignment="1" applyProtection="1">
      <alignment vertical="center"/>
      <protection locked="0"/>
    </xf>
    <xf numFmtId="4" fontId="57" fillId="38" borderId="1" xfId="138" applyNumberFormat="1" applyFont="1" applyFill="1" applyBorder="1" applyAlignment="1">
      <alignment horizontal="center" vertical="center" wrapText="1"/>
    </xf>
    <xf numFmtId="4" fontId="52" fillId="0" borderId="4" xfId="0" applyNumberFormat="1" applyFont="1" applyFill="1" applyBorder="1" applyAlignment="1">
      <alignment horizontal="right"/>
    </xf>
    <xf numFmtId="4" fontId="52" fillId="0" borderId="0" xfId="0" applyNumberFormat="1" applyFont="1"/>
    <xf numFmtId="4" fontId="57" fillId="38" borderId="1" xfId="0" applyNumberFormat="1" applyFont="1" applyFill="1" applyBorder="1" applyAlignment="1" applyProtection="1">
      <alignment horizontal="left" vertical="center" wrapText="1"/>
    </xf>
    <xf numFmtId="4" fontId="52" fillId="0" borderId="4" xfId="0" applyNumberFormat="1" applyFont="1" applyFill="1" applyBorder="1" applyAlignment="1">
      <alignment horizontal="center" wrapText="1"/>
    </xf>
    <xf numFmtId="4" fontId="52" fillId="0" borderId="4" xfId="0" applyNumberFormat="1" applyFont="1" applyBorder="1" applyAlignment="1">
      <alignment horizontal="center" vertical="top" wrapText="1"/>
    </xf>
    <xf numFmtId="4" fontId="52" fillId="0" borderId="4" xfId="0" applyNumberFormat="1" applyFont="1" applyBorder="1" applyAlignment="1">
      <alignment horizontal="center" vertical="top"/>
    </xf>
    <xf numFmtId="4" fontId="52" fillId="0" borderId="4" xfId="0" applyNumberFormat="1" applyFont="1" applyBorder="1" applyAlignment="1">
      <alignment vertical="center"/>
    </xf>
    <xf numFmtId="0" fontId="44" fillId="0" borderId="0" xfId="0" applyFont="1" applyAlignment="1">
      <alignment vertical="center"/>
    </xf>
    <xf numFmtId="0" fontId="43" fillId="36" borderId="4" xfId="138" applyFont="1" applyFill="1" applyBorder="1" applyAlignment="1">
      <alignment horizontal="center" vertical="center" wrapText="1"/>
    </xf>
    <xf numFmtId="4" fontId="42" fillId="0" borderId="4" xfId="0" applyNumberFormat="1" applyFont="1" applyFill="1" applyBorder="1" applyAlignment="1">
      <alignment horizontal="right"/>
    </xf>
    <xf numFmtId="4" fontId="65" fillId="39" borderId="1" xfId="0" applyNumberFormat="1" applyFont="1" applyFill="1" applyBorder="1" applyAlignment="1" applyProtection="1">
      <alignment horizontal="right" vertical="center" wrapText="1"/>
    </xf>
    <xf numFmtId="4" fontId="42" fillId="41" borderId="1" xfId="0" applyNumberFormat="1" applyFont="1" applyFill="1" applyBorder="1" applyAlignment="1">
      <alignment horizontal="right" wrapText="1"/>
    </xf>
    <xf numFmtId="4" fontId="42" fillId="0" borderId="4" xfId="0" applyNumberFormat="1" applyFont="1" applyFill="1" applyBorder="1" applyAlignment="1">
      <alignment horizontal="right" wrapText="1"/>
    </xf>
    <xf numFmtId="4" fontId="42" fillId="0" borderId="0" xfId="0" applyNumberFormat="1" applyFont="1" applyAlignment="1">
      <alignment horizontal="right"/>
    </xf>
    <xf numFmtId="4" fontId="42" fillId="0" borderId="4" xfId="113" applyNumberFormat="1" applyFont="1" applyFill="1" applyBorder="1" applyAlignment="1">
      <alignment horizontal="right"/>
    </xf>
    <xf numFmtId="4" fontId="65" fillId="39" borderId="1" xfId="0" applyNumberFormat="1" applyFont="1" applyFill="1" applyBorder="1" applyAlignment="1">
      <alignment horizontal="right"/>
    </xf>
    <xf numFmtId="4" fontId="65" fillId="39" borderId="1" xfId="0" applyNumberFormat="1" applyFont="1" applyFill="1" applyBorder="1" applyAlignment="1">
      <alignment horizontal="right" vertical="top" wrapText="1"/>
    </xf>
    <xf numFmtId="4" fontId="65" fillId="38" borderId="1" xfId="0" applyNumberFormat="1" applyFont="1" applyFill="1" applyBorder="1" applyAlignment="1" applyProtection="1">
      <alignment horizontal="right" vertical="center" wrapText="1"/>
    </xf>
    <xf numFmtId="4" fontId="45" fillId="38" borderId="1" xfId="0" applyNumberFormat="1" applyFont="1" applyFill="1" applyBorder="1" applyAlignment="1" applyProtection="1">
      <alignment horizontal="right" vertical="center" wrapText="1"/>
    </xf>
    <xf numFmtId="4" fontId="45" fillId="36" borderId="2" xfId="138" applyNumberFormat="1" applyFont="1" applyFill="1" applyBorder="1" applyAlignment="1">
      <alignment horizontal="center" vertical="center" wrapText="1"/>
    </xf>
    <xf numFmtId="4" fontId="41" fillId="41" borderId="1" xfId="0" applyNumberFormat="1" applyFont="1" applyFill="1" applyBorder="1" applyAlignment="1">
      <alignment horizontal="right" vertical="center" wrapText="1"/>
    </xf>
    <xf numFmtId="4" fontId="41" fillId="37" borderId="4" xfId="0" applyNumberFormat="1" applyFont="1" applyFill="1" applyBorder="1" applyAlignment="1" applyProtection="1">
      <alignment horizontal="right" vertical="center"/>
      <protection locked="0"/>
    </xf>
    <xf numFmtId="4" fontId="45" fillId="39" borderId="1" xfId="0" applyNumberFormat="1" applyFont="1" applyFill="1" applyBorder="1" applyAlignment="1" applyProtection="1">
      <alignment horizontal="right" vertical="center" wrapText="1"/>
    </xf>
    <xf numFmtId="4" fontId="44" fillId="0" borderId="0" xfId="0" applyNumberFormat="1" applyFont="1" applyAlignment="1">
      <alignment horizontal="right" vertical="center"/>
    </xf>
    <xf numFmtId="4" fontId="45" fillId="39" borderId="1" xfId="0" applyNumberFormat="1" applyFont="1" applyFill="1" applyBorder="1" applyAlignment="1">
      <alignment horizontal="right" vertical="center"/>
    </xf>
    <xf numFmtId="4" fontId="39" fillId="39" borderId="1" xfId="0" applyNumberFormat="1" applyFont="1" applyFill="1" applyBorder="1" applyAlignment="1" applyProtection="1">
      <alignment horizontal="right" vertical="center" wrapText="1"/>
    </xf>
    <xf numFmtId="4" fontId="45" fillId="39" borderId="1" xfId="0" applyNumberFormat="1" applyFont="1" applyFill="1" applyBorder="1" applyAlignment="1">
      <alignment horizontal="right" vertical="center" wrapText="1"/>
    </xf>
    <xf numFmtId="4" fontId="45" fillId="39" borderId="2" xfId="0" applyNumberFormat="1" applyFont="1" applyFill="1" applyBorder="1" applyAlignment="1" applyProtection="1">
      <alignment horizontal="right" vertical="center" wrapText="1"/>
    </xf>
    <xf numFmtId="4" fontId="41" fillId="37" borderId="10" xfId="0" applyNumberFormat="1" applyFont="1" applyFill="1" applyBorder="1" applyAlignment="1" applyProtection="1">
      <alignment horizontal="right" vertical="center"/>
      <protection locked="0"/>
    </xf>
    <xf numFmtId="49" fontId="55" fillId="41" borderId="7" xfId="0" applyNumberFormat="1" applyFont="1" applyFill="1" applyBorder="1" applyAlignment="1">
      <alignment horizontal="center" vertical="center" wrapText="1"/>
    </xf>
    <xf numFmtId="0" fontId="41" fillId="41" borderId="7" xfId="0" applyFont="1" applyFill="1" applyBorder="1" applyAlignment="1">
      <alignment horizontal="justify" vertical="top" wrapText="1"/>
    </xf>
    <xf numFmtId="0" fontId="41" fillId="41" borderId="7" xfId="0" applyFont="1" applyFill="1" applyBorder="1" applyAlignment="1">
      <alignment horizontal="right" wrapText="1"/>
    </xf>
    <xf numFmtId="4" fontId="42" fillId="41" borderId="7" xfId="0" applyNumberFormat="1" applyFont="1" applyFill="1" applyBorder="1" applyAlignment="1">
      <alignment horizontal="right" wrapText="1"/>
    </xf>
    <xf numFmtId="4" fontId="41" fillId="41" borderId="7" xfId="0" applyNumberFormat="1" applyFont="1" applyFill="1" applyBorder="1" applyAlignment="1">
      <alignment horizontal="right" vertical="center" wrapText="1"/>
    </xf>
    <xf numFmtId="49" fontId="55" fillId="41" borderId="10" xfId="0" applyNumberFormat="1" applyFont="1" applyFill="1" applyBorder="1" applyAlignment="1">
      <alignment horizontal="center" vertical="center" wrapText="1"/>
    </xf>
    <xf numFmtId="0" fontId="41" fillId="41" borderId="10" xfId="0" applyFont="1" applyFill="1" applyBorder="1" applyAlignment="1">
      <alignment horizontal="justify" vertical="top" wrapText="1"/>
    </xf>
    <xf numFmtId="0" fontId="41" fillId="41" borderId="10" xfId="0" applyFont="1" applyFill="1" applyBorder="1" applyAlignment="1">
      <alignment horizontal="right" wrapText="1"/>
    </xf>
    <xf numFmtId="4" fontId="42" fillId="41" borderId="10" xfId="0" applyNumberFormat="1" applyFont="1" applyFill="1" applyBorder="1" applyAlignment="1">
      <alignment horizontal="right" wrapText="1"/>
    </xf>
    <xf numFmtId="4" fontId="41" fillId="41" borderId="10" xfId="0" applyNumberFormat="1" applyFont="1" applyFill="1" applyBorder="1" applyAlignment="1">
      <alignment horizontal="right" vertical="center" wrapText="1"/>
    </xf>
    <xf numFmtId="4" fontId="41" fillId="41" borderId="10" xfId="0" applyNumberFormat="1" applyFont="1" applyFill="1" applyBorder="1" applyAlignment="1">
      <alignment horizontal="right" wrapText="1"/>
    </xf>
    <xf numFmtId="4" fontId="41" fillId="37" borderId="4" xfId="165" applyNumberFormat="1" applyFont="1" applyFill="1" applyBorder="1" applyAlignment="1" applyProtection="1">
      <alignment horizontal="right" vertical="center"/>
      <protection locked="0"/>
    </xf>
    <xf numFmtId="0" fontId="44" fillId="0" borderId="0" xfId="0" applyFont="1" applyBorder="1"/>
    <xf numFmtId="0" fontId="44" fillId="0" borderId="0" xfId="0" applyFont="1"/>
    <xf numFmtId="0" fontId="44" fillId="0" borderId="0" xfId="0" applyFont="1" applyBorder="1"/>
    <xf numFmtId="0" fontId="44" fillId="0" borderId="0" xfId="0" applyFont="1"/>
    <xf numFmtId="0" fontId="44" fillId="0" borderId="4" xfId="0" applyFont="1" applyBorder="1" applyAlignment="1">
      <alignment horizontal="center"/>
    </xf>
    <xf numFmtId="4" fontId="52" fillId="38" borderId="1" xfId="0" applyNumberFormat="1" applyFont="1" applyFill="1" applyBorder="1" applyAlignment="1" applyProtection="1">
      <alignment horizontal="left" vertical="center" wrapText="1"/>
    </xf>
    <xf numFmtId="166" fontId="41" fillId="0" borderId="3" xfId="166" applyNumberFormat="1" applyFont="1" applyBorder="1" applyAlignment="1">
      <alignment horizontal="right"/>
    </xf>
    <xf numFmtId="0" fontId="41" fillId="0" borderId="4" xfId="0" applyFont="1" applyFill="1" applyBorder="1" applyAlignment="1">
      <alignment horizontal="center"/>
    </xf>
    <xf numFmtId="0" fontId="44" fillId="37" borderId="4" xfId="0" applyNumberFormat="1" applyFont="1" applyFill="1" applyBorder="1" applyAlignment="1">
      <alignment horizontal="left" vertical="top" wrapText="1"/>
    </xf>
    <xf numFmtId="0" fontId="49" fillId="0" borderId="4" xfId="0" applyFont="1" applyBorder="1" applyAlignment="1">
      <alignment horizontal="center"/>
    </xf>
    <xf numFmtId="0" fontId="40" fillId="0" borderId="4" xfId="0" applyFont="1" applyFill="1" applyBorder="1" applyAlignment="1">
      <alignment horizontal="justify" vertical="top"/>
    </xf>
    <xf numFmtId="0" fontId="44" fillId="0" borderId="4" xfId="0" applyFont="1" applyFill="1" applyBorder="1" applyAlignment="1">
      <alignment horizontal="left" vertical="top" wrapText="1"/>
    </xf>
    <xf numFmtId="0" fontId="44" fillId="0" borderId="0" xfId="0" applyFont="1" applyBorder="1"/>
    <xf numFmtId="0" fontId="44" fillId="0" borderId="0" xfId="0" applyFont="1"/>
    <xf numFmtId="4" fontId="52" fillId="38" borderId="1" xfId="0" applyNumberFormat="1" applyFont="1" applyFill="1" applyBorder="1" applyAlignment="1" applyProtection="1">
      <alignment horizontal="left" vertical="center" wrapText="1"/>
    </xf>
    <xf numFmtId="0" fontId="44" fillId="0" borderId="0" xfId="0" applyFont="1" applyBorder="1"/>
    <xf numFmtId="0" fontId="44" fillId="0" borderId="0" xfId="0" applyFont="1"/>
    <xf numFmtId="0" fontId="41" fillId="0" borderId="4" xfId="0" applyNumberFormat="1" applyFont="1" applyFill="1" applyBorder="1" applyAlignment="1">
      <alignment horizontal="justify" vertical="top" wrapText="1"/>
    </xf>
    <xf numFmtId="0" fontId="44" fillId="38" borderId="0" xfId="0" applyFont="1" applyFill="1" applyBorder="1"/>
    <xf numFmtId="0" fontId="41" fillId="0" borderId="0" xfId="0" applyNumberFormat="1" applyFont="1" applyFill="1" applyAlignment="1">
      <alignment horizontal="justify" vertical="top" wrapText="1"/>
    </xf>
    <xf numFmtId="0" fontId="55" fillId="38" borderId="0" xfId="0" applyFont="1" applyFill="1" applyBorder="1" applyAlignment="1" applyProtection="1">
      <alignment horizontal="center" vertical="center" wrapText="1"/>
    </xf>
    <xf numFmtId="0" fontId="41" fillId="38" borderId="1" xfId="0" applyNumberFormat="1" applyFont="1" applyFill="1" applyBorder="1" applyAlignment="1" applyProtection="1">
      <alignment horizontal="left" vertical="center" wrapText="1"/>
    </xf>
    <xf numFmtId="0" fontId="49" fillId="38" borderId="1" xfId="0" applyFont="1" applyFill="1" applyBorder="1" applyAlignment="1">
      <alignment horizontal="center"/>
    </xf>
    <xf numFmtId="4" fontId="44" fillId="38" borderId="1" xfId="0" applyNumberFormat="1" applyFont="1" applyFill="1" applyBorder="1" applyAlignment="1" applyProtection="1">
      <alignment horizontal="right" vertical="center" wrapText="1"/>
      <protection locked="0"/>
    </xf>
    <xf numFmtId="166" fontId="52" fillId="0" borderId="1" xfId="166" applyNumberFormat="1" applyFont="1" applyBorder="1" applyAlignment="1"/>
    <xf numFmtId="0" fontId="41" fillId="0" borderId="6" xfId="0" applyNumberFormat="1" applyFont="1" applyFill="1" applyBorder="1" applyAlignment="1" applyProtection="1">
      <alignment horizontal="left" vertical="center" wrapText="1"/>
    </xf>
    <xf numFmtId="166" fontId="44" fillId="38" borderId="1" xfId="166" applyNumberFormat="1" applyFont="1" applyFill="1" applyBorder="1" applyAlignment="1" applyProtection="1">
      <alignment horizontal="right"/>
      <protection locked="0"/>
    </xf>
    <xf numFmtId="0" fontId="49" fillId="0" borderId="4" xfId="0" applyNumberFormat="1" applyFont="1" applyFill="1" applyBorder="1" applyAlignment="1" applyProtection="1">
      <alignment horizontal="left" vertical="center" wrapText="1"/>
    </xf>
    <xf numFmtId="0" fontId="43" fillId="38" borderId="0" xfId="0" applyNumberFormat="1" applyFont="1" applyFill="1" applyBorder="1" applyAlignment="1">
      <alignment horizontal="center" vertical="center"/>
    </xf>
    <xf numFmtId="0" fontId="45" fillId="38" borderId="3" xfId="0" applyNumberFormat="1" applyFont="1" applyFill="1" applyBorder="1" applyAlignment="1" applyProtection="1">
      <alignment horizontal="left" vertical="center" wrapText="1"/>
    </xf>
    <xf numFmtId="0" fontId="45" fillId="38" borderId="7" xfId="0" applyNumberFormat="1" applyFont="1" applyFill="1" applyBorder="1" applyAlignment="1" applyProtection="1">
      <alignment horizontal="left" vertical="center" wrapText="1"/>
    </xf>
    <xf numFmtId="0" fontId="45" fillId="38" borderId="22" xfId="0" applyNumberFormat="1" applyFont="1" applyFill="1" applyBorder="1" applyAlignment="1" applyProtection="1">
      <alignment horizontal="left" vertical="center" wrapText="1"/>
    </xf>
    <xf numFmtId="4" fontId="52" fillId="38" borderId="10" xfId="0" applyNumberFormat="1" applyFont="1" applyFill="1" applyBorder="1" applyAlignment="1" applyProtection="1">
      <alignment vertical="center" wrapText="1"/>
    </xf>
    <xf numFmtId="4" fontId="44" fillId="38" borderId="10" xfId="0" applyNumberFormat="1" applyFont="1" applyFill="1" applyBorder="1" applyAlignment="1" applyProtection="1">
      <alignment horizontal="right" vertical="center" wrapText="1"/>
    </xf>
    <xf numFmtId="0" fontId="43" fillId="38" borderId="1" xfId="0" applyNumberFormat="1" applyFont="1" applyFill="1" applyBorder="1" applyAlignment="1">
      <alignment horizontal="center" vertical="center"/>
    </xf>
    <xf numFmtId="49" fontId="49" fillId="38" borderId="3" xfId="0" applyNumberFormat="1" applyFont="1" applyFill="1" applyBorder="1" applyAlignment="1">
      <alignment vertical="center" wrapText="1"/>
    </xf>
    <xf numFmtId="0" fontId="41" fillId="38" borderId="3" xfId="0" applyFont="1" applyFill="1" applyBorder="1" applyAlignment="1">
      <alignment horizontal="center"/>
    </xf>
    <xf numFmtId="4" fontId="64" fillId="38" borderId="7" xfId="0" applyNumberFormat="1" applyFont="1" applyFill="1" applyBorder="1" applyAlignment="1" applyProtection="1">
      <alignment horizontal="left" vertical="center" wrapText="1"/>
    </xf>
    <xf numFmtId="4" fontId="64" fillId="38" borderId="8" xfId="0" applyNumberFormat="1" applyFont="1" applyFill="1" applyBorder="1" applyAlignment="1" applyProtection="1">
      <alignment horizontal="left" vertical="center" wrapText="1"/>
    </xf>
    <xf numFmtId="4" fontId="52" fillId="38" borderId="7" xfId="0" applyNumberFormat="1" applyFont="1" applyFill="1" applyBorder="1" applyAlignment="1" applyProtection="1">
      <alignment horizontal="right" vertical="center" wrapText="1"/>
    </xf>
    <xf numFmtId="4" fontId="52" fillId="38" borderId="10" xfId="0" applyNumberFormat="1" applyFont="1" applyFill="1" applyBorder="1" applyAlignment="1" applyProtection="1">
      <alignment horizontal="right" vertical="center" wrapText="1"/>
    </xf>
    <xf numFmtId="0" fontId="51" fillId="0" borderId="0" xfId="0" applyFont="1" applyBorder="1"/>
    <xf numFmtId="4" fontId="57" fillId="38" borderId="7" xfId="0" applyNumberFormat="1" applyFont="1" applyFill="1" applyBorder="1" applyAlignment="1" applyProtection="1">
      <alignment horizontal="left" vertical="center" wrapText="1"/>
    </xf>
    <xf numFmtId="4" fontId="52" fillId="0" borderId="0" xfId="0" applyNumberFormat="1" applyFont="1" applyBorder="1"/>
    <xf numFmtId="4" fontId="45" fillId="38" borderId="7" xfId="0" applyNumberFormat="1" applyFont="1" applyFill="1" applyBorder="1" applyAlignment="1" applyProtection="1">
      <alignment horizontal="left" vertical="center" wrapText="1"/>
    </xf>
    <xf numFmtId="4" fontId="44" fillId="0" borderId="0" xfId="0" applyNumberFormat="1" applyFont="1" applyBorder="1"/>
    <xf numFmtId="4" fontId="44" fillId="38" borderId="7" xfId="0" applyNumberFormat="1" applyFont="1" applyFill="1" applyBorder="1" applyAlignment="1">
      <alignment horizontal="right"/>
    </xf>
    <xf numFmtId="14" fontId="53" fillId="38" borderId="7" xfId="0" applyNumberFormat="1" applyFont="1" applyFill="1" applyBorder="1" applyAlignment="1">
      <alignment horizontal="center" vertical="center"/>
    </xf>
    <xf numFmtId="0" fontId="44" fillId="38" borderId="4" xfId="0" applyFont="1" applyFill="1" applyBorder="1" applyAlignment="1">
      <alignment horizontal="left" vertical="center" wrapText="1"/>
    </xf>
    <xf numFmtId="14" fontId="43" fillId="38" borderId="7" xfId="0" applyNumberFormat="1" applyFont="1" applyFill="1" applyBorder="1" applyAlignment="1">
      <alignment horizontal="center" vertical="center"/>
    </xf>
    <xf numFmtId="0" fontId="57" fillId="38" borderId="7" xfId="0" applyNumberFormat="1" applyFont="1" applyFill="1" applyBorder="1" applyAlignment="1" applyProtection="1">
      <alignment horizontal="left" vertical="center" wrapText="1"/>
    </xf>
    <xf numFmtId="0" fontId="52" fillId="0" borderId="0" xfId="0" applyFont="1" applyBorder="1"/>
    <xf numFmtId="0" fontId="44" fillId="0" borderId="0" xfId="0" applyFont="1" applyBorder="1"/>
    <xf numFmtId="0" fontId="44" fillId="0" borderId="0" xfId="0" applyFont="1"/>
    <xf numFmtId="0" fontId="45" fillId="37" borderId="4" xfId="0" applyNumberFormat="1" applyFont="1" applyFill="1" applyBorder="1" applyAlignment="1" applyProtection="1">
      <alignment horizontal="left" vertical="center" wrapText="1"/>
    </xf>
    <xf numFmtId="166" fontId="41" fillId="38" borderId="4" xfId="166" applyNumberFormat="1" applyFont="1" applyFill="1" applyBorder="1" applyAlignment="1">
      <alignment horizontal="right"/>
    </xf>
    <xf numFmtId="0" fontId="44" fillId="33" borderId="0" xfId="0" applyFont="1" applyFill="1" applyBorder="1"/>
    <xf numFmtId="0" fontId="44" fillId="33" borderId="0" xfId="0" applyFont="1" applyFill="1"/>
    <xf numFmtId="0" fontId="41" fillId="0" borderId="4" xfId="0" applyFont="1" applyBorder="1" applyAlignment="1">
      <alignment horizontal="left" vertical="center" wrapText="1"/>
    </xf>
    <xf numFmtId="165" fontId="45" fillId="38" borderId="1" xfId="0" applyNumberFormat="1" applyFont="1" applyFill="1" applyBorder="1" applyAlignment="1" applyProtection="1">
      <alignment horizontal="right" vertical="center" wrapText="1"/>
    </xf>
    <xf numFmtId="49" fontId="45" fillId="38" borderId="1" xfId="138" applyNumberFormat="1" applyFont="1" applyFill="1" applyBorder="1" applyAlignment="1">
      <alignment horizontal="center" vertical="center" wrapText="1"/>
    </xf>
    <xf numFmtId="49" fontId="45" fillId="38" borderId="3" xfId="138" applyNumberFormat="1" applyFont="1" applyFill="1" applyBorder="1" applyAlignment="1">
      <alignment horizontal="center" vertical="center" wrapText="1"/>
    </xf>
    <xf numFmtId="0" fontId="44" fillId="0" borderId="4" xfId="0" applyFont="1" applyBorder="1" applyAlignment="1">
      <alignment horizontal="center" wrapText="1"/>
    </xf>
    <xf numFmtId="4" fontId="41" fillId="38" borderId="4" xfId="0" applyNumberFormat="1" applyFont="1" applyFill="1" applyBorder="1" applyAlignment="1" applyProtection="1">
      <alignment vertical="center" wrapText="1"/>
    </xf>
    <xf numFmtId="4" fontId="41" fillId="38" borderId="4" xfId="0" applyNumberFormat="1" applyFont="1" applyFill="1" applyBorder="1" applyAlignment="1" applyProtection="1">
      <alignment wrapText="1"/>
    </xf>
    <xf numFmtId="0" fontId="41" fillId="0" borderId="21" xfId="0" applyNumberFormat="1" applyFont="1" applyBorder="1" applyAlignment="1">
      <alignment horizontal="justify" vertical="top" wrapText="1"/>
    </xf>
    <xf numFmtId="0" fontId="41" fillId="0" borderId="4" xfId="0" applyFont="1" applyFill="1" applyBorder="1" applyAlignment="1">
      <alignment horizontal="center"/>
    </xf>
    <xf numFmtId="0" fontId="41" fillId="0" borderId="4" xfId="0" applyFont="1" applyFill="1" applyBorder="1" applyAlignment="1">
      <alignment horizontal="center"/>
    </xf>
    <xf numFmtId="0" fontId="44" fillId="0" borderId="2" xfId="0" applyFont="1" applyBorder="1" applyAlignment="1">
      <alignment horizontal="center" wrapText="1"/>
    </xf>
    <xf numFmtId="0" fontId="41" fillId="0" borderId="4" xfId="0" applyFont="1" applyFill="1" applyBorder="1" applyAlignment="1">
      <alignment horizontal="center"/>
    </xf>
    <xf numFmtId="0" fontId="44" fillId="0" borderId="0" xfId="0" applyFont="1" applyFill="1" applyBorder="1"/>
    <xf numFmtId="4" fontId="52" fillId="0" borderId="4" xfId="0" applyNumberFormat="1" applyFont="1" applyFill="1" applyBorder="1" applyAlignment="1"/>
    <xf numFmtId="4" fontId="41" fillId="0" borderId="4" xfId="0" applyNumberFormat="1" applyFont="1" applyFill="1" applyBorder="1" applyAlignment="1">
      <alignment horizontal="right"/>
    </xf>
    <xf numFmtId="0" fontId="44" fillId="0" borderId="4" xfId="0" applyFont="1" applyFill="1" applyBorder="1" applyAlignment="1">
      <alignment horizontal="left" vertical="center" wrapText="1"/>
    </xf>
    <xf numFmtId="4" fontId="41" fillId="37" borderId="1" xfId="0" applyNumberFormat="1" applyFont="1" applyFill="1" applyBorder="1" applyAlignment="1" applyProtection="1">
      <alignment horizontal="right" vertical="center" wrapText="1"/>
      <protection locked="0"/>
    </xf>
    <xf numFmtId="49" fontId="55" fillId="44" borderId="1" xfId="0" applyNumberFormat="1" applyFont="1" applyFill="1" applyBorder="1" applyAlignment="1">
      <alignment horizontal="center" vertical="center" wrapText="1"/>
    </xf>
    <xf numFmtId="0" fontId="41" fillId="44" borderId="1" xfId="0" applyFont="1" applyFill="1" applyBorder="1" applyAlignment="1">
      <alignment horizontal="justify" vertical="top" wrapText="1"/>
    </xf>
    <xf numFmtId="0" fontId="41" fillId="44" borderId="1" xfId="0" applyFont="1" applyFill="1" applyBorder="1" applyAlignment="1">
      <alignment horizontal="right" wrapText="1"/>
    </xf>
    <xf numFmtId="4" fontId="42" fillId="44" borderId="1" xfId="0" applyNumberFormat="1" applyFont="1" applyFill="1" applyBorder="1" applyAlignment="1">
      <alignment horizontal="right" wrapText="1"/>
    </xf>
    <xf numFmtId="4" fontId="41" fillId="44" borderId="1" xfId="0" applyNumberFormat="1" applyFont="1" applyFill="1" applyBorder="1" applyAlignment="1">
      <alignment horizontal="right" vertical="center" wrapText="1"/>
    </xf>
    <xf numFmtId="4" fontId="41" fillId="44" borderId="1" xfId="0" applyNumberFormat="1" applyFont="1" applyFill="1" applyBorder="1" applyAlignment="1">
      <alignment horizontal="right" wrapText="1"/>
    </xf>
    <xf numFmtId="0" fontId="41" fillId="38" borderId="5" xfId="0" applyFont="1" applyFill="1" applyBorder="1" applyAlignment="1" applyProtection="1">
      <alignment horizontal="center" vertical="center" wrapText="1"/>
    </xf>
    <xf numFmtId="0" fontId="49" fillId="38" borderId="21" xfId="0" applyNumberFormat="1" applyFont="1" applyFill="1" applyBorder="1" applyAlignment="1" applyProtection="1">
      <alignment horizontal="left" vertical="center" wrapText="1"/>
    </xf>
    <xf numFmtId="49" fontId="40" fillId="0" borderId="4" xfId="0" applyNumberFormat="1" applyFont="1" applyFill="1" applyBorder="1" applyAlignment="1">
      <alignment horizontal="justify" vertical="top" wrapText="1"/>
    </xf>
    <xf numFmtId="0" fontId="49" fillId="38" borderId="5" xfId="0" applyNumberFormat="1" applyFont="1" applyFill="1" applyBorder="1" applyAlignment="1" applyProtection="1">
      <alignment horizontal="left" vertical="center" wrapText="1"/>
    </xf>
    <xf numFmtId="49" fontId="49" fillId="0" borderId="0" xfId="0" applyNumberFormat="1" applyFont="1" applyAlignment="1">
      <alignment horizontal="justify" vertical="top" wrapText="1"/>
    </xf>
    <xf numFmtId="0" fontId="49" fillId="0" borderId="4" xfId="0" applyNumberFormat="1" applyFont="1" applyBorder="1" applyAlignment="1">
      <alignment horizontal="left" vertical="top" wrapText="1"/>
    </xf>
    <xf numFmtId="0" fontId="49" fillId="0" borderId="0" xfId="0" applyNumberFormat="1" applyFont="1" applyAlignment="1">
      <alignment horizontal="left" vertical="top" wrapText="1"/>
    </xf>
    <xf numFmtId="0" fontId="41" fillId="38" borderId="6" xfId="0" applyFont="1" applyFill="1" applyBorder="1" applyAlignment="1" applyProtection="1">
      <alignment vertical="center" wrapText="1"/>
    </xf>
    <xf numFmtId="0" fontId="49" fillId="0" borderId="4" xfId="0" applyNumberFormat="1" applyFont="1" applyBorder="1" applyAlignment="1">
      <alignment horizontal="justify" vertical="top" wrapText="1"/>
    </xf>
    <xf numFmtId="0" fontId="49" fillId="0" borderId="4" xfId="0" applyNumberFormat="1" applyFont="1" applyFill="1" applyBorder="1" applyAlignment="1">
      <alignment horizontal="justify" vertical="top" wrapText="1"/>
    </xf>
    <xf numFmtId="49" fontId="43" fillId="35" borderId="4" xfId="120" applyNumberFormat="1" applyFont="1" applyFill="1" applyBorder="1" applyAlignment="1">
      <alignment horizontal="center" vertical="center"/>
    </xf>
    <xf numFmtId="49" fontId="45" fillId="35" borderId="4" xfId="120" applyNumberFormat="1" applyFont="1" applyFill="1" applyBorder="1" applyAlignment="1">
      <alignment horizontal="center" vertical="center"/>
    </xf>
    <xf numFmtId="0" fontId="44" fillId="0" borderId="4" xfId="0" applyFont="1" applyBorder="1" applyAlignment="1">
      <alignment horizontal="center"/>
    </xf>
    <xf numFmtId="0" fontId="41" fillId="0" borderId="4" xfId="0" applyNumberFormat="1" applyFont="1" applyFill="1" applyBorder="1" applyAlignment="1">
      <alignment horizontal="justify" vertical="top" wrapText="1"/>
    </xf>
    <xf numFmtId="166" fontId="41" fillId="0" borderId="4" xfId="166" applyNumberFormat="1" applyFont="1" applyFill="1" applyBorder="1" applyAlignment="1">
      <alignment horizontal="right"/>
    </xf>
    <xf numFmtId="166" fontId="52" fillId="0" borderId="4" xfId="166" applyNumberFormat="1" applyFont="1" applyFill="1" applyBorder="1" applyAlignment="1"/>
    <xf numFmtId="0" fontId="41" fillId="0" borderId="4" xfId="0" applyFont="1" applyFill="1" applyBorder="1" applyAlignment="1">
      <alignment horizontal="center" vertical="center"/>
    </xf>
    <xf numFmtId="0" fontId="44" fillId="0" borderId="5" xfId="0" applyFont="1" applyFill="1" applyBorder="1" applyAlignment="1">
      <alignment horizontal="center" wrapText="1"/>
    </xf>
    <xf numFmtId="4" fontId="44" fillId="0" borderId="5" xfId="0" applyNumberFormat="1" applyFont="1" applyFill="1" applyBorder="1" applyAlignment="1">
      <alignment horizontal="right"/>
    </xf>
    <xf numFmtId="0" fontId="44" fillId="0" borderId="4" xfId="0" applyFont="1" applyFill="1" applyBorder="1" applyAlignment="1">
      <alignment horizontal="center" wrapText="1"/>
    </xf>
    <xf numFmtId="4" fontId="44" fillId="0" borderId="4" xfId="0" applyNumberFormat="1" applyFont="1" applyFill="1" applyBorder="1" applyAlignment="1">
      <alignment horizontal="right"/>
    </xf>
    <xf numFmtId="0" fontId="49" fillId="0" borderId="4" xfId="0" applyNumberFormat="1" applyFont="1" applyFill="1" applyBorder="1" applyAlignment="1">
      <alignment horizontal="justify" vertical="top"/>
    </xf>
    <xf numFmtId="166" fontId="41" fillId="0" borderId="5" xfId="166" applyNumberFormat="1" applyFont="1" applyFill="1" applyBorder="1" applyAlignment="1">
      <alignment horizontal="right"/>
    </xf>
    <xf numFmtId="0" fontId="41" fillId="0" borderId="5" xfId="0" applyFont="1" applyFill="1" applyBorder="1" applyAlignment="1">
      <alignment horizontal="center" vertical="center"/>
    </xf>
    <xf numFmtId="0" fontId="44" fillId="0" borderId="3" xfId="0" applyFont="1" applyFill="1" applyBorder="1" applyAlignment="1">
      <alignment horizontal="center" wrapText="1"/>
    </xf>
    <xf numFmtId="0" fontId="49" fillId="0" borderId="3" xfId="0" applyNumberFormat="1" applyFont="1" applyFill="1" applyBorder="1" applyAlignment="1">
      <alignment horizontal="justify" vertical="top" wrapText="1"/>
    </xf>
    <xf numFmtId="0" fontId="44" fillId="0" borderId="2" xfId="0" applyFont="1" applyBorder="1" applyAlignment="1">
      <alignment horizontal="center" wrapText="1"/>
    </xf>
    <xf numFmtId="0" fontId="41" fillId="0" borderId="4" xfId="0" applyNumberFormat="1" applyFont="1" applyFill="1" applyBorder="1" applyAlignment="1">
      <alignment horizontal="justify" vertical="top" wrapText="1"/>
    </xf>
    <xf numFmtId="0" fontId="41" fillId="0" borderId="4" xfId="0" applyFont="1" applyFill="1" applyBorder="1" applyAlignment="1">
      <alignment horizontal="center" wrapText="1"/>
    </xf>
    <xf numFmtId="0" fontId="41" fillId="0" borderId="4" xfId="0" applyFont="1" applyFill="1" applyBorder="1" applyAlignment="1">
      <alignment horizontal="center"/>
    </xf>
    <xf numFmtId="0" fontId="0" fillId="0" borderId="0" xfId="0" applyAlignment="1">
      <alignment vertical="top" wrapText="1"/>
    </xf>
    <xf numFmtId="49" fontId="40" fillId="0" borderId="0" xfId="0" applyNumberFormat="1" applyFont="1" applyAlignment="1"/>
    <xf numFmtId="49" fontId="40" fillId="0" borderId="0" xfId="0" applyNumberFormat="1" applyFont="1" applyBorder="1" applyAlignment="1"/>
    <xf numFmtId="0" fontId="41" fillId="0" borderId="4" xfId="0" applyFont="1" applyBorder="1" applyAlignment="1">
      <alignment horizontal="center"/>
    </xf>
    <xf numFmtId="166" fontId="41" fillId="0" borderId="1" xfId="166" applyNumberFormat="1" applyFont="1" applyBorder="1" applyAlignment="1">
      <alignment horizontal="center"/>
    </xf>
    <xf numFmtId="0" fontId="41" fillId="0" borderId="4" xfId="0" applyFont="1" applyFill="1" applyBorder="1" applyAlignment="1">
      <alignment horizontal="center"/>
    </xf>
    <xf numFmtId="0" fontId="51" fillId="0" borderId="0" xfId="0" applyFont="1" applyAlignment="1">
      <alignment horizontal="center"/>
    </xf>
    <xf numFmtId="0" fontId="39" fillId="0" borderId="4" xfId="0" applyFont="1" applyFill="1" applyBorder="1" applyAlignment="1">
      <alignment vertical="top" wrapText="1"/>
    </xf>
    <xf numFmtId="0" fontId="49" fillId="0" borderId="4" xfId="0" applyNumberFormat="1" applyFont="1" applyBorder="1" applyAlignment="1" applyProtection="1">
      <alignment horizontal="left" vertical="center" wrapText="1"/>
    </xf>
    <xf numFmtId="0" fontId="49" fillId="0" borderId="4" xfId="0" applyNumberFormat="1" applyFont="1" applyBorder="1" applyAlignment="1">
      <alignment vertical="top" wrapText="1"/>
    </xf>
    <xf numFmtId="0" fontId="49" fillId="0" borderId="6" xfId="0" applyNumberFormat="1" applyFont="1" applyFill="1" applyBorder="1" applyAlignment="1" applyProtection="1">
      <alignment horizontal="left" vertical="center" wrapText="1"/>
    </xf>
    <xf numFmtId="0" fontId="49" fillId="38" borderId="4" xfId="0" applyNumberFormat="1" applyFont="1" applyFill="1" applyBorder="1" applyAlignment="1">
      <alignment horizontal="justify" vertical="top" wrapText="1"/>
    </xf>
    <xf numFmtId="0" fontId="49" fillId="0" borderId="4" xfId="0" applyFont="1" applyFill="1" applyBorder="1" applyAlignment="1">
      <alignment vertical="top" wrapText="1"/>
    </xf>
    <xf numFmtId="0" fontId="49" fillId="38" borderId="4" xfId="0" applyNumberFormat="1" applyFont="1" applyFill="1" applyBorder="1" applyAlignment="1" applyProtection="1">
      <alignment horizontal="left" vertical="center" wrapText="1"/>
    </xf>
    <xf numFmtId="0" fontId="49" fillId="0" borderId="5" xfId="0" applyNumberFormat="1" applyFont="1" applyFill="1" applyBorder="1" applyAlignment="1" applyProtection="1">
      <alignment horizontal="left" vertical="center" wrapText="1"/>
    </xf>
    <xf numFmtId="0" fontId="49" fillId="0" borderId="21" xfId="0" applyNumberFormat="1" applyFont="1" applyFill="1" applyBorder="1" applyAlignment="1">
      <alignment horizontal="justify" vertical="center" wrapText="1"/>
    </xf>
    <xf numFmtId="0" fontId="49" fillId="0" borderId="4" xfId="0" applyNumberFormat="1" applyFont="1" applyFill="1" applyBorder="1" applyAlignment="1">
      <alignment horizontal="justify" vertical="center" wrapText="1"/>
    </xf>
    <xf numFmtId="0" fontId="49" fillId="0" borderId="5" xfId="0" applyNumberFormat="1" applyFont="1" applyFill="1" applyBorder="1" applyAlignment="1">
      <alignment horizontal="justify" vertical="top" wrapText="1"/>
    </xf>
    <xf numFmtId="0" fontId="40" fillId="38" borderId="0" xfId="0" applyFont="1" applyFill="1" applyBorder="1"/>
    <xf numFmtId="0" fontId="40" fillId="38" borderId="0" xfId="0" applyFont="1" applyFill="1"/>
    <xf numFmtId="49" fontId="39" fillId="36" borderId="4" xfId="138" applyNumberFormat="1" applyFont="1" applyFill="1" applyBorder="1" applyAlignment="1">
      <alignment horizontal="center" vertical="center" wrapText="1"/>
    </xf>
    <xf numFmtId="2" fontId="38" fillId="36" borderId="4" xfId="138" applyNumberFormat="1" applyFont="1" applyFill="1" applyBorder="1" applyAlignment="1">
      <alignment horizontal="center" vertical="center" wrapText="1"/>
    </xf>
    <xf numFmtId="0" fontId="39" fillId="36" borderId="2" xfId="138" applyFont="1" applyFill="1" applyBorder="1" applyAlignment="1">
      <alignment horizontal="center" vertical="center" wrapText="1"/>
    </xf>
    <xf numFmtId="49" fontId="49" fillId="0" borderId="4" xfId="0" applyNumberFormat="1" applyFont="1" applyFill="1" applyBorder="1" applyAlignment="1" applyProtection="1">
      <alignment horizontal="center" vertical="center"/>
    </xf>
    <xf numFmtId="2" fontId="64" fillId="0" borderId="4" xfId="0" applyNumberFormat="1" applyFont="1" applyFill="1" applyBorder="1" applyAlignment="1" applyProtection="1">
      <alignment horizontal="right"/>
      <protection locked="0"/>
    </xf>
    <xf numFmtId="4" fontId="49" fillId="37" borderId="4" xfId="0" applyNumberFormat="1" applyFont="1" applyFill="1" applyBorder="1" applyAlignment="1" applyProtection="1">
      <alignment horizontal="right" vertical="center" wrapText="1"/>
      <protection locked="0"/>
    </xf>
    <xf numFmtId="4" fontId="49" fillId="0" borderId="2" xfId="0" applyNumberFormat="1" applyFont="1" applyFill="1" applyBorder="1" applyAlignment="1">
      <alignment horizontal="right" wrapText="1"/>
    </xf>
    <xf numFmtId="0" fontId="49" fillId="0" borderId="4" xfId="0" applyFont="1" applyFill="1" applyBorder="1" applyAlignment="1">
      <alignment horizontal="center" vertical="center" wrapText="1"/>
    </xf>
    <xf numFmtId="2" fontId="64" fillId="0" borderId="4" xfId="0" applyNumberFormat="1" applyFont="1" applyFill="1" applyBorder="1" applyAlignment="1">
      <alignment horizontal="right" wrapText="1"/>
    </xf>
    <xf numFmtId="0" fontId="49" fillId="0" borderId="4" xfId="0" applyFont="1" applyFill="1" applyBorder="1" applyAlignment="1">
      <alignment horizontal="justify" vertical="top"/>
    </xf>
    <xf numFmtId="0" fontId="49" fillId="0" borderId="4" xfId="0" applyFont="1" applyFill="1" applyBorder="1" applyAlignment="1">
      <alignment horizontal="justify" vertical="top" wrapText="1"/>
    </xf>
    <xf numFmtId="4" fontId="49" fillId="0" borderId="2" xfId="0" applyNumberFormat="1" applyFont="1" applyFill="1" applyBorder="1" applyAlignment="1">
      <alignment horizontal="right"/>
    </xf>
    <xf numFmtId="0" fontId="49" fillId="0" borderId="4" xfId="0" applyFont="1" applyFill="1" applyBorder="1" applyAlignment="1">
      <alignment horizontal="center" vertical="center"/>
    </xf>
    <xf numFmtId="2" fontId="64" fillId="0" borderId="4" xfId="0" applyNumberFormat="1" applyFont="1" applyFill="1" applyBorder="1" applyAlignment="1">
      <alignment horizontal="right"/>
    </xf>
    <xf numFmtId="0" fontId="49" fillId="0" borderId="4" xfId="0" applyFont="1" applyFill="1" applyBorder="1" applyAlignment="1">
      <alignment horizontal="left" vertical="top" wrapText="1"/>
    </xf>
    <xf numFmtId="2" fontId="64" fillId="0" borderId="4" xfId="83" applyNumberFormat="1" applyFont="1" applyFill="1" applyBorder="1" applyAlignment="1">
      <alignment horizontal="right"/>
    </xf>
    <xf numFmtId="2" fontId="49" fillId="0" borderId="4" xfId="0" applyNumberFormat="1" applyFont="1" applyFill="1" applyBorder="1" applyAlignment="1">
      <alignment horizontal="center" vertical="center" wrapText="1"/>
    </xf>
    <xf numFmtId="0" fontId="49" fillId="38" borderId="4" xfId="0" applyFont="1" applyFill="1" applyBorder="1" applyAlignment="1">
      <alignment vertical="top" wrapText="1"/>
    </xf>
    <xf numFmtId="0" fontId="49" fillId="0" borderId="4" xfId="0" applyFont="1" applyFill="1" applyBorder="1" applyAlignment="1">
      <alignment wrapText="1"/>
    </xf>
    <xf numFmtId="0" fontId="49" fillId="0" borderId="4" xfId="0" applyNumberFormat="1" applyFont="1" applyFill="1" applyBorder="1" applyAlignment="1" applyProtection="1">
      <alignment vertical="top" wrapText="1"/>
    </xf>
    <xf numFmtId="0" fontId="49" fillId="0" borderId="3" xfId="0" applyFont="1" applyFill="1" applyBorder="1" applyAlignment="1">
      <alignment horizontal="center" vertical="center" wrapText="1"/>
    </xf>
    <xf numFmtId="2" fontId="64" fillId="0" borderId="4" xfId="83" applyNumberFormat="1" applyFont="1" applyFill="1" applyBorder="1" applyAlignment="1" applyProtection="1">
      <alignment horizontal="right"/>
    </xf>
    <xf numFmtId="0" fontId="40" fillId="41" borderId="0" xfId="0" applyFont="1" applyFill="1"/>
    <xf numFmtId="0" fontId="49" fillId="0" borderId="0" xfId="0" applyFont="1" applyFill="1" applyAlignment="1">
      <alignment horizontal="justify" vertical="top"/>
    </xf>
    <xf numFmtId="2" fontId="49" fillId="0" borderId="4" xfId="0" applyNumberFormat="1" applyFont="1" applyFill="1" applyBorder="1" applyAlignment="1">
      <alignment vertical="top" wrapText="1"/>
    </xf>
    <xf numFmtId="0" fontId="49" fillId="0" borderId="4" xfId="120" applyFont="1" applyBorder="1" applyAlignment="1" applyProtection="1">
      <alignment vertical="top" wrapText="1"/>
    </xf>
    <xf numFmtId="0" fontId="49" fillId="41" borderId="1" xfId="0" applyFont="1" applyFill="1" applyBorder="1" applyAlignment="1">
      <alignment horizontal="justify" vertical="top" wrapText="1"/>
    </xf>
    <xf numFmtId="0" fontId="49" fillId="41" borderId="1" xfId="0" applyFont="1" applyFill="1" applyBorder="1" applyAlignment="1">
      <alignment horizontal="center" vertical="center" wrapText="1"/>
    </xf>
    <xf numFmtId="2" fontId="64" fillId="41" borderId="1" xfId="0" applyNumberFormat="1" applyFont="1" applyFill="1" applyBorder="1" applyAlignment="1">
      <alignment horizontal="right" wrapText="1"/>
    </xf>
    <xf numFmtId="4" fontId="49" fillId="41" borderId="1" xfId="0" applyNumberFormat="1" applyFont="1" applyFill="1" applyBorder="1" applyAlignment="1">
      <alignment horizontal="right" wrapText="1"/>
    </xf>
    <xf numFmtId="0" fontId="40" fillId="40" borderId="0" xfId="0" applyFont="1" applyFill="1"/>
    <xf numFmtId="4" fontId="49" fillId="0" borderId="4" xfId="0" applyNumberFormat="1" applyFont="1" applyFill="1" applyBorder="1" applyAlignment="1">
      <alignment horizontal="center" vertical="center"/>
    </xf>
    <xf numFmtId="2" fontId="49" fillId="41" borderId="1" xfId="0" applyNumberFormat="1" applyFont="1" applyFill="1" applyBorder="1" applyAlignment="1">
      <alignment horizontal="center" vertical="center" wrapText="1"/>
    </xf>
    <xf numFmtId="0" fontId="49" fillId="38" borderId="4" xfId="0" applyFont="1" applyFill="1" applyBorder="1" applyAlignment="1">
      <alignment horizontal="justify" vertical="center"/>
    </xf>
    <xf numFmtId="0" fontId="49" fillId="0" borderId="4" xfId="0" applyFont="1" applyBorder="1" applyAlignment="1">
      <alignment horizontal="justify" vertical="center"/>
    </xf>
    <xf numFmtId="0" fontId="49" fillId="38" borderId="4" xfId="0" applyFont="1" applyFill="1" applyBorder="1" applyAlignment="1">
      <alignment horizontal="justify" vertical="top" wrapText="1"/>
    </xf>
    <xf numFmtId="0" fontId="49" fillId="0" borderId="4" xfId="144" applyNumberFormat="1" applyFont="1" applyFill="1" applyBorder="1" applyAlignment="1">
      <alignment horizontal="center" vertical="center" wrapText="1"/>
    </xf>
    <xf numFmtId="2" fontId="64" fillId="0" borderId="4" xfId="144" applyNumberFormat="1" applyFont="1" applyFill="1" applyBorder="1" applyAlignment="1">
      <alignment horizontal="right" wrapText="1"/>
    </xf>
    <xf numFmtId="4" fontId="49" fillId="37" borderId="4" xfId="0" applyNumberFormat="1" applyFont="1" applyFill="1" applyBorder="1" applyAlignment="1" applyProtection="1">
      <alignment horizontal="right" wrapText="1"/>
      <protection locked="0"/>
    </xf>
    <xf numFmtId="0" fontId="49" fillId="0" borderId="4" xfId="0" applyFont="1" applyBorder="1" applyAlignment="1">
      <alignment horizontal="center" vertical="center" wrapText="1"/>
    </xf>
    <xf numFmtId="2" fontId="64" fillId="0" borderId="4" xfId="0" applyNumberFormat="1" applyFont="1" applyBorder="1" applyAlignment="1">
      <alignment horizontal="right" wrapText="1"/>
    </xf>
    <xf numFmtId="4" fontId="49" fillId="0" borderId="2" xfId="0" applyNumberFormat="1" applyFont="1" applyBorder="1" applyAlignment="1">
      <alignment horizontal="right" wrapText="1"/>
    </xf>
    <xf numFmtId="0" fontId="39" fillId="39" borderId="1" xfId="0" applyFont="1" applyFill="1" applyBorder="1" applyAlignment="1">
      <alignment horizontal="justify" vertical="top"/>
    </xf>
    <xf numFmtId="0" fontId="39" fillId="39" borderId="1" xfId="0" applyFont="1" applyFill="1" applyBorder="1" applyAlignment="1">
      <alignment horizontal="center" vertical="center"/>
    </xf>
    <xf numFmtId="2" fontId="69" fillId="39" borderId="1" xfId="0" applyNumberFormat="1" applyFont="1" applyFill="1" applyBorder="1" applyAlignment="1">
      <alignment horizontal="right"/>
    </xf>
    <xf numFmtId="4" fontId="39" fillId="39" borderId="1" xfId="0" applyNumberFormat="1" applyFont="1" applyFill="1" applyBorder="1" applyAlignment="1">
      <alignment horizontal="right"/>
    </xf>
    <xf numFmtId="4" fontId="39" fillId="39" borderId="1" xfId="0" applyNumberFormat="1" applyFont="1" applyFill="1" applyBorder="1" applyAlignment="1">
      <alignment horizontal="right" wrapText="1"/>
    </xf>
    <xf numFmtId="0" fontId="40" fillId="39" borderId="0" xfId="0" applyFont="1" applyFill="1"/>
    <xf numFmtId="0" fontId="39" fillId="39" borderId="1" xfId="0" applyFont="1" applyFill="1" applyBorder="1" applyAlignment="1">
      <alignment vertical="top"/>
    </xf>
    <xf numFmtId="4" fontId="49" fillId="41" borderId="2" xfId="0" applyNumberFormat="1" applyFont="1" applyFill="1" applyBorder="1" applyAlignment="1">
      <alignment horizontal="right" wrapText="1"/>
    </xf>
    <xf numFmtId="2" fontId="49" fillId="0" borderId="4" xfId="0" applyNumberFormat="1" applyFont="1" applyFill="1" applyBorder="1" applyAlignment="1">
      <alignment horizontal="center" vertical="center"/>
    </xf>
    <xf numFmtId="0" fontId="40" fillId="38" borderId="4" xfId="0" applyFont="1" applyFill="1" applyBorder="1" applyAlignment="1">
      <alignment horizontal="justify" vertical="center"/>
    </xf>
    <xf numFmtId="4" fontId="39" fillId="39" borderId="3" xfId="0" applyNumberFormat="1" applyFont="1" applyFill="1" applyBorder="1" applyAlignment="1">
      <alignment horizontal="right" wrapText="1"/>
    </xf>
    <xf numFmtId="0" fontId="38" fillId="38" borderId="0" xfId="0" applyFont="1" applyFill="1" applyBorder="1"/>
    <xf numFmtId="0" fontId="38" fillId="38" borderId="0" xfId="0" applyFont="1" applyFill="1"/>
    <xf numFmtId="0" fontId="38" fillId="39" borderId="0" xfId="0" applyFont="1" applyFill="1"/>
    <xf numFmtId="0" fontId="39" fillId="43" borderId="4" xfId="0" applyFont="1" applyFill="1" applyBorder="1" applyAlignment="1">
      <alignment vertical="top"/>
    </xf>
    <xf numFmtId="0" fontId="39" fillId="39" borderId="2" xfId="0" applyFont="1" applyFill="1" applyBorder="1" applyAlignment="1">
      <alignment vertical="top"/>
    </xf>
    <xf numFmtId="0" fontId="49" fillId="39" borderId="1" xfId="0" applyFont="1" applyFill="1" applyBorder="1" applyAlignment="1">
      <alignment horizontal="center" vertical="center"/>
    </xf>
    <xf numFmtId="2" fontId="64" fillId="39" borderId="1" xfId="0" applyNumberFormat="1" applyFont="1" applyFill="1" applyBorder="1" applyAlignment="1">
      <alignment horizontal="right"/>
    </xf>
    <xf numFmtId="4" fontId="49" fillId="39" borderId="1" xfId="0" applyNumberFormat="1" applyFont="1" applyFill="1" applyBorder="1" applyAlignment="1">
      <alignment horizontal="right"/>
    </xf>
    <xf numFmtId="4" fontId="49" fillId="39" borderId="3" xfId="0" applyNumberFormat="1" applyFont="1" applyFill="1" applyBorder="1" applyAlignment="1">
      <alignment horizontal="right" wrapText="1"/>
    </xf>
    <xf numFmtId="0" fontId="49" fillId="0" borderId="4" xfId="112" applyFont="1" applyFill="1" applyBorder="1" applyAlignment="1">
      <alignment horizontal="center" vertical="center" wrapText="1"/>
    </xf>
    <xf numFmtId="0" fontId="49" fillId="38" borderId="4" xfId="120" applyFont="1" applyFill="1" applyBorder="1" applyAlignment="1" applyProtection="1">
      <alignment vertical="top" wrapText="1"/>
    </xf>
    <xf numFmtId="0" fontId="49" fillId="38" borderId="1" xfId="0" applyFont="1" applyFill="1" applyBorder="1" applyAlignment="1">
      <alignment horizontal="left" vertical="top"/>
    </xf>
    <xf numFmtId="2" fontId="49" fillId="38" borderId="1" xfId="0" applyNumberFormat="1" applyFont="1" applyFill="1" applyBorder="1" applyAlignment="1">
      <alignment horizontal="center" vertical="center" wrapText="1"/>
    </xf>
    <xf numFmtId="2" fontId="64" fillId="38" borderId="1" xfId="0" applyNumberFormat="1" applyFont="1" applyFill="1" applyBorder="1" applyAlignment="1">
      <alignment horizontal="right" wrapText="1"/>
    </xf>
    <xf numFmtId="4" fontId="49" fillId="38" borderId="1" xfId="0" applyNumberFormat="1" applyFont="1" applyFill="1" applyBorder="1" applyAlignment="1">
      <alignment horizontal="right" wrapText="1"/>
    </xf>
    <xf numFmtId="0" fontId="49" fillId="41" borderId="1" xfId="0" applyFont="1" applyFill="1" applyBorder="1" applyAlignment="1">
      <alignment vertical="top" wrapText="1"/>
    </xf>
    <xf numFmtId="0" fontId="49" fillId="41" borderId="1" xfId="0" applyFont="1" applyFill="1" applyBorder="1" applyAlignment="1">
      <alignment horizontal="center" vertical="center"/>
    </xf>
    <xf numFmtId="2" fontId="64" fillId="41" borderId="1" xfId="0" applyNumberFormat="1" applyFont="1" applyFill="1" applyBorder="1" applyAlignment="1">
      <alignment horizontal="right"/>
    </xf>
    <xf numFmtId="2" fontId="49" fillId="41" borderId="1" xfId="0" applyNumberFormat="1" applyFont="1" applyFill="1" applyBorder="1" applyAlignment="1">
      <alignment horizontal="right"/>
    </xf>
    <xf numFmtId="0" fontId="49" fillId="41" borderId="1" xfId="0" applyFont="1" applyFill="1" applyBorder="1" applyAlignment="1">
      <alignment horizontal="right"/>
    </xf>
    <xf numFmtId="0" fontId="49" fillId="0" borderId="0" xfId="0" applyFont="1" applyFill="1" applyBorder="1" applyAlignment="1">
      <alignment horizontal="justify" vertical="top" wrapText="1"/>
    </xf>
    <xf numFmtId="0" fontId="49" fillId="0" borderId="0" xfId="0" applyFont="1" applyFill="1" applyAlignment="1">
      <alignment vertical="top" wrapText="1"/>
    </xf>
    <xf numFmtId="0" fontId="49" fillId="0" borderId="0" xfId="0" applyFont="1" applyFill="1" applyAlignment="1">
      <alignment horizontal="center" vertical="center"/>
    </xf>
    <xf numFmtId="2" fontId="64" fillId="0" borderId="0" xfId="0" applyNumberFormat="1" applyFont="1" applyFill="1" applyAlignment="1">
      <alignment horizontal="right"/>
    </xf>
    <xf numFmtId="2" fontId="49" fillId="0" borderId="0" xfId="0" applyNumberFormat="1" applyFont="1" applyFill="1" applyAlignment="1">
      <alignment horizontal="right"/>
    </xf>
    <xf numFmtId="0" fontId="49" fillId="0" borderId="0" xfId="0" applyFont="1" applyFill="1" applyAlignment="1">
      <alignment horizontal="right"/>
    </xf>
    <xf numFmtId="0" fontId="49" fillId="38" borderId="0" xfId="0" applyFont="1" applyFill="1" applyBorder="1" applyAlignment="1">
      <alignment horizontal="justify" vertical="top" wrapText="1"/>
    </xf>
    <xf numFmtId="0" fontId="49" fillId="38" borderId="0" xfId="0" applyFont="1" applyFill="1" applyBorder="1" applyAlignment="1">
      <alignment horizontal="center" vertical="center" wrapText="1"/>
    </xf>
    <xf numFmtId="2" fontId="64" fillId="38" borderId="0" xfId="0" applyNumberFormat="1" applyFont="1" applyFill="1" applyBorder="1" applyAlignment="1">
      <alignment horizontal="right" wrapText="1"/>
    </xf>
    <xf numFmtId="4" fontId="49" fillId="38" borderId="0" xfId="0" applyNumberFormat="1" applyFont="1" applyFill="1" applyBorder="1" applyAlignment="1">
      <alignment horizontal="right" wrapText="1"/>
    </xf>
    <xf numFmtId="0" fontId="38" fillId="38" borderId="0" xfId="120" applyFont="1" applyFill="1" applyBorder="1" applyAlignment="1" applyProtection="1">
      <alignment vertical="center"/>
    </xf>
    <xf numFmtId="0" fontId="38" fillId="38" borderId="4" xfId="0" applyFont="1" applyFill="1" applyBorder="1" applyAlignment="1" applyProtection="1">
      <alignment horizontal="center" vertical="center" wrapText="1"/>
    </xf>
    <xf numFmtId="0" fontId="38" fillId="38" borderId="4" xfId="0" applyFont="1" applyFill="1" applyBorder="1" applyAlignment="1" applyProtection="1">
      <alignment horizontal="left" vertical="center" wrapText="1"/>
    </xf>
    <xf numFmtId="0" fontId="39" fillId="0" borderId="4" xfId="0" applyFont="1" applyFill="1" applyBorder="1" applyAlignment="1">
      <alignment horizontal="left" vertical="top" wrapText="1"/>
    </xf>
    <xf numFmtId="0" fontId="39" fillId="0" borderId="6" xfId="0" applyFont="1" applyFill="1" applyBorder="1" applyAlignment="1">
      <alignment horizontal="left" vertical="top" wrapText="1"/>
    </xf>
    <xf numFmtId="0" fontId="49" fillId="0" borderId="0" xfId="0" applyFont="1" applyFill="1" applyBorder="1" applyAlignment="1">
      <alignment horizontal="center" vertical="center" wrapText="1"/>
    </xf>
    <xf numFmtId="2" fontId="64" fillId="0" borderId="0" xfId="0" applyNumberFormat="1" applyFont="1" applyFill="1" applyBorder="1" applyAlignment="1">
      <alignment horizontal="right" wrapText="1"/>
    </xf>
    <xf numFmtId="4" fontId="49" fillId="0" borderId="0" xfId="0" applyNumberFormat="1" applyFont="1" applyFill="1" applyBorder="1" applyAlignment="1">
      <alignment horizontal="right" wrapText="1"/>
    </xf>
    <xf numFmtId="4" fontId="49" fillId="0" borderId="0" xfId="0" applyNumberFormat="1" applyFont="1" applyFill="1" applyAlignment="1">
      <alignment horizontal="right"/>
    </xf>
    <xf numFmtId="0" fontId="40" fillId="0" borderId="0" xfId="0" applyFont="1" applyAlignment="1">
      <alignment horizontal="center" vertical="center"/>
    </xf>
    <xf numFmtId="2" fontId="64" fillId="0" borderId="0" xfId="0" applyNumberFormat="1" applyFont="1" applyAlignment="1">
      <alignment horizontal="right"/>
    </xf>
    <xf numFmtId="0" fontId="40" fillId="0" borderId="0" xfId="0" applyFont="1" applyAlignment="1">
      <alignment horizontal="right"/>
    </xf>
    <xf numFmtId="0" fontId="39" fillId="38"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40" fillId="38" borderId="0" xfId="0" applyFont="1" applyFill="1" applyBorder="1" applyAlignment="1">
      <alignment vertical="center"/>
    </xf>
    <xf numFmtId="0" fontId="40" fillId="0" borderId="0" xfId="0" applyFont="1" applyBorder="1" applyAlignment="1">
      <alignment vertical="center"/>
    </xf>
    <xf numFmtId="0" fontId="39" fillId="38" borderId="0" xfId="0" applyFont="1" applyFill="1" applyBorder="1" applyAlignment="1" applyProtection="1">
      <alignment vertical="center" wrapText="1"/>
    </xf>
    <xf numFmtId="0" fontId="39" fillId="38" borderId="2" xfId="0" applyFont="1" applyFill="1" applyBorder="1" applyAlignment="1" applyProtection="1">
      <alignment vertical="center" wrapText="1"/>
    </xf>
    <xf numFmtId="0" fontId="39" fillId="0" borderId="2" xfId="0" applyFont="1" applyFill="1" applyBorder="1" applyAlignment="1" applyProtection="1">
      <alignment vertical="center" wrapText="1"/>
    </xf>
    <xf numFmtId="0" fontId="38" fillId="39" borderId="2" xfId="0" applyNumberFormat="1" applyFont="1" applyFill="1" applyBorder="1" applyAlignment="1">
      <alignment horizontal="center" vertical="center"/>
    </xf>
    <xf numFmtId="4" fontId="39" fillId="39" borderId="2" xfId="0" applyNumberFormat="1" applyFont="1" applyFill="1" applyBorder="1" applyAlignment="1" applyProtection="1">
      <alignment horizontal="right" vertical="center" wrapText="1"/>
    </xf>
    <xf numFmtId="0" fontId="39" fillId="39" borderId="4" xfId="0" applyFont="1" applyFill="1" applyBorder="1" applyAlignment="1" applyProtection="1">
      <alignment horizontal="center" vertical="center" wrapText="1"/>
    </xf>
    <xf numFmtId="49" fontId="49" fillId="41" borderId="2" xfId="0" applyNumberFormat="1" applyFont="1" applyFill="1" applyBorder="1" applyAlignment="1">
      <alignment horizontal="center" vertical="center"/>
    </xf>
    <xf numFmtId="49" fontId="49" fillId="41" borderId="2" xfId="0" applyNumberFormat="1" applyFont="1" applyFill="1" applyBorder="1" applyAlignment="1">
      <alignment horizontal="center" vertical="center" wrapText="1"/>
    </xf>
    <xf numFmtId="49" fontId="39" fillId="39" borderId="2" xfId="0" applyNumberFormat="1" applyFont="1" applyFill="1" applyBorder="1" applyAlignment="1">
      <alignment horizontal="center" vertical="center" wrapText="1"/>
    </xf>
    <xf numFmtId="49" fontId="49" fillId="41" borderId="4" xfId="0" applyNumberFormat="1" applyFont="1" applyFill="1" applyBorder="1" applyAlignment="1">
      <alignment horizontal="center" vertical="center" wrapText="1"/>
    </xf>
    <xf numFmtId="49" fontId="39" fillId="43" borderId="2" xfId="0" applyNumberFormat="1" applyFont="1" applyFill="1" applyBorder="1" applyAlignment="1">
      <alignment horizontal="center" vertical="center" wrapText="1"/>
    </xf>
    <xf numFmtId="49" fontId="39" fillId="39" borderId="4" xfId="0" applyNumberFormat="1" applyFont="1" applyFill="1" applyBorder="1" applyAlignment="1">
      <alignment horizontal="center" vertical="center" wrapText="1"/>
    </xf>
    <xf numFmtId="49" fontId="49" fillId="41" borderId="1" xfId="0" applyNumberFormat="1" applyFont="1" applyFill="1" applyBorder="1" applyAlignment="1">
      <alignment horizontal="center" vertical="center" wrapText="1"/>
    </xf>
    <xf numFmtId="49" fontId="49" fillId="38" borderId="2" xfId="0" applyNumberFormat="1" applyFont="1" applyFill="1" applyBorder="1" applyAlignment="1">
      <alignment horizontal="center" vertical="center"/>
    </xf>
    <xf numFmtId="49" fontId="49" fillId="38" borderId="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49" fontId="49" fillId="0" borderId="0" xfId="0" applyNumberFormat="1" applyFont="1" applyFill="1" applyBorder="1" applyAlignment="1">
      <alignment vertical="center" wrapText="1"/>
    </xf>
    <xf numFmtId="49" fontId="49" fillId="0" borderId="0" xfId="0" applyNumberFormat="1" applyFont="1" applyFill="1" applyAlignment="1">
      <alignment vertical="center"/>
    </xf>
    <xf numFmtId="0" fontId="40" fillId="0" borderId="0" xfId="0" applyFont="1" applyAlignment="1">
      <alignment vertical="center"/>
    </xf>
    <xf numFmtId="0" fontId="49" fillId="0" borderId="4" xfId="167" applyFont="1" applyFill="1" applyBorder="1" applyAlignment="1">
      <alignment horizontal="left" vertical="center" wrapText="1"/>
    </xf>
    <xf numFmtId="0" fontId="49" fillId="0" borderId="4" xfId="0" applyFont="1" applyFill="1" applyBorder="1" applyAlignment="1">
      <alignment horizontal="justify" vertical="center" wrapText="1"/>
    </xf>
    <xf numFmtId="0" fontId="49" fillId="0" borderId="4" xfId="0" applyFont="1" applyFill="1" applyBorder="1" applyAlignment="1">
      <alignment horizontal="justify" vertical="center"/>
    </xf>
    <xf numFmtId="0" fontId="49" fillId="0" borderId="4" xfId="0" applyFont="1" applyFill="1" applyBorder="1" applyAlignment="1">
      <alignment horizontal="left" vertical="center" wrapText="1"/>
    </xf>
    <xf numFmtId="0" fontId="49" fillId="0" borderId="4" xfId="0" applyNumberFormat="1" applyFont="1" applyFill="1" applyBorder="1" applyAlignment="1">
      <alignment horizontal="justify" vertical="center"/>
    </xf>
    <xf numFmtId="0" fontId="49" fillId="0" borderId="4" xfId="0" applyFont="1" applyFill="1" applyBorder="1" applyAlignment="1">
      <alignment vertical="center" wrapText="1"/>
    </xf>
    <xf numFmtId="49" fontId="49" fillId="0" borderId="4" xfId="0" applyNumberFormat="1" applyFont="1" applyFill="1" applyBorder="1" applyAlignment="1">
      <alignment horizontal="center" vertical="center" wrapText="1"/>
    </xf>
    <xf numFmtId="49" fontId="49" fillId="0" borderId="4" xfId="0" applyNumberFormat="1" applyFont="1" applyFill="1" applyBorder="1" applyAlignment="1">
      <alignment horizontal="center" wrapText="1"/>
    </xf>
    <xf numFmtId="0" fontId="49" fillId="0" borderId="4" xfId="0" applyFont="1" applyFill="1" applyBorder="1" applyAlignment="1">
      <alignment horizontal="justify" wrapText="1"/>
    </xf>
    <xf numFmtId="2" fontId="40" fillId="0" borderId="4" xfId="0" applyNumberFormat="1" applyFont="1" applyFill="1" applyBorder="1" applyAlignment="1">
      <alignment vertical="center" wrapText="1"/>
    </xf>
    <xf numFmtId="49" fontId="55" fillId="38" borderId="4" xfId="0" applyNumberFormat="1" applyFont="1" applyFill="1" applyBorder="1" applyAlignment="1">
      <alignment horizontal="center" vertical="center" wrapText="1"/>
    </xf>
    <xf numFmtId="0" fontId="51" fillId="0" borderId="0" xfId="0" applyFont="1" applyAlignment="1"/>
    <xf numFmtId="0" fontId="44" fillId="0" borderId="4" xfId="0" applyNumberFormat="1" applyFont="1" applyBorder="1" applyAlignment="1">
      <alignment horizontal="left" vertical="center" wrapText="1"/>
    </xf>
    <xf numFmtId="0" fontId="49" fillId="0" borderId="4" xfId="0" applyFont="1" applyBorder="1" applyAlignment="1">
      <alignment horizontal="left" vertical="center" wrapText="1"/>
    </xf>
    <xf numFmtId="0" fontId="44" fillId="0" borderId="4" xfId="0" applyFont="1" applyFill="1" applyBorder="1" applyAlignment="1">
      <alignment vertical="center"/>
    </xf>
    <xf numFmtId="0" fontId="41" fillId="0" borderId="4" xfId="0" applyFont="1" applyFill="1" applyBorder="1" applyAlignment="1">
      <alignment horizontal="left" vertical="center" wrapText="1"/>
    </xf>
    <xf numFmtId="49" fontId="50" fillId="0" borderId="4" xfId="0" applyNumberFormat="1" applyFont="1" applyFill="1" applyBorder="1" applyAlignment="1">
      <alignment horizontal="center" vertical="center"/>
    </xf>
    <xf numFmtId="4" fontId="49" fillId="0" borderId="4" xfId="0" applyNumberFormat="1" applyFont="1" applyFill="1" applyBorder="1" applyAlignment="1">
      <alignment horizontal="right"/>
    </xf>
    <xf numFmtId="0" fontId="41" fillId="0" borderId="4" xfId="0" applyFont="1" applyFill="1" applyBorder="1" applyAlignment="1">
      <alignment horizontal="justify" vertical="center" wrapText="1"/>
    </xf>
    <xf numFmtId="0" fontId="41" fillId="0" borderId="5" xfId="0" applyFont="1" applyFill="1" applyBorder="1" applyAlignment="1">
      <alignment horizontal="justify" wrapText="1"/>
    </xf>
    <xf numFmtId="0" fontId="41" fillId="0" borderId="6" xfId="0" applyFont="1" applyFill="1" applyBorder="1" applyAlignment="1">
      <alignment horizontal="left" wrapText="1"/>
    </xf>
    <xf numFmtId="0" fontId="41" fillId="0" borderId="5" xfId="0" applyFont="1" applyFill="1" applyBorder="1" applyAlignment="1">
      <alignment horizontal="justify" vertical="center" wrapText="1"/>
    </xf>
    <xf numFmtId="0" fontId="49" fillId="0" borderId="4" xfId="167" quotePrefix="1" applyFont="1" applyFill="1" applyBorder="1" applyAlignment="1">
      <alignment horizontal="left" vertical="center" wrapText="1"/>
    </xf>
    <xf numFmtId="0" fontId="49" fillId="0" borderId="4" xfId="0" applyFont="1" applyBorder="1" applyAlignment="1">
      <alignment horizontal="justify" vertical="center" wrapText="1"/>
    </xf>
    <xf numFmtId="0" fontId="49" fillId="0" borderId="4" xfId="0" applyFont="1" applyFill="1" applyBorder="1" applyAlignment="1">
      <alignment horizontal="center" wrapText="1"/>
    </xf>
    <xf numFmtId="49" fontId="49" fillId="0" borderId="4" xfId="0" applyNumberFormat="1" applyFont="1" applyFill="1" applyBorder="1" applyAlignment="1" applyProtection="1">
      <alignment horizontal="center"/>
    </xf>
    <xf numFmtId="0" fontId="49" fillId="38" borderId="4" xfId="0" applyFont="1" applyFill="1" applyBorder="1" applyAlignment="1">
      <alignment horizontal="left" vertical="center" wrapText="1"/>
    </xf>
    <xf numFmtId="1" fontId="49" fillId="0" borderId="4" xfId="0" applyNumberFormat="1" applyFont="1" applyFill="1" applyBorder="1" applyAlignment="1">
      <alignment vertical="center" wrapText="1"/>
    </xf>
    <xf numFmtId="0" fontId="49" fillId="0" borderId="4" xfId="0" applyFont="1" applyFill="1" applyBorder="1" applyAlignment="1">
      <alignment horizontal="center"/>
    </xf>
    <xf numFmtId="2" fontId="49" fillId="0" borderId="4" xfId="0" applyNumberFormat="1" applyFont="1" applyFill="1" applyBorder="1" applyAlignment="1">
      <alignment horizontal="center" wrapText="1"/>
    </xf>
    <xf numFmtId="0" fontId="49" fillId="0" borderId="4" xfId="0" applyFont="1" applyFill="1" applyBorder="1" applyAlignment="1">
      <alignment vertical="center"/>
    </xf>
    <xf numFmtId="0" fontId="49" fillId="38" borderId="4" xfId="0" applyNumberFormat="1" applyFont="1" applyFill="1" applyBorder="1" applyAlignment="1" applyProtection="1">
      <alignment vertical="center" wrapText="1"/>
    </xf>
    <xf numFmtId="0" fontId="49" fillId="0" borderId="4" xfId="0" applyNumberFormat="1" applyFont="1" applyFill="1" applyBorder="1" applyAlignment="1" applyProtection="1">
      <alignment vertical="center" wrapText="1"/>
    </xf>
    <xf numFmtId="0" fontId="49" fillId="38" borderId="4" xfId="0" applyFont="1" applyFill="1" applyBorder="1" applyAlignment="1">
      <alignment vertical="center" wrapText="1"/>
    </xf>
    <xf numFmtId="0" fontId="49" fillId="0" borderId="0" xfId="0" applyFont="1" applyFill="1" applyAlignment="1">
      <alignment horizontal="justify" vertical="center" wrapText="1"/>
    </xf>
    <xf numFmtId="0" fontId="49" fillId="0" borderId="2" xfId="0" applyFont="1" applyFill="1" applyBorder="1" applyAlignment="1">
      <alignment horizontal="justify" vertical="center" wrapText="1"/>
    </xf>
    <xf numFmtId="2" fontId="49" fillId="0" borderId="4" xfId="0" applyNumberFormat="1" applyFont="1" applyFill="1" applyBorder="1" applyAlignment="1">
      <alignment vertical="center" wrapText="1"/>
    </xf>
    <xf numFmtId="0" fontId="49" fillId="0" borderId="4" xfId="120" applyFont="1" applyBorder="1" applyAlignment="1" applyProtection="1">
      <alignment vertical="center" wrapText="1"/>
    </xf>
    <xf numFmtId="0" fontId="49" fillId="0" borderId="4" xfId="0" applyFont="1" applyFill="1" applyBorder="1" applyAlignment="1">
      <alignment horizontal="left" vertical="center"/>
    </xf>
    <xf numFmtId="0" fontId="40" fillId="0" borderId="4" xfId="0" applyNumberFormat="1" applyFont="1" applyFill="1" applyBorder="1" applyAlignment="1" applyProtection="1">
      <alignment vertical="center" wrapText="1"/>
    </xf>
    <xf numFmtId="0" fontId="49" fillId="0" borderId="4" xfId="120" applyFont="1" applyBorder="1" applyAlignment="1" applyProtection="1">
      <alignment horizontal="left" vertical="center" wrapText="1"/>
    </xf>
    <xf numFmtId="0" fontId="49" fillId="0" borderId="4" xfId="0" applyFont="1" applyBorder="1" applyAlignment="1">
      <alignment vertical="center" wrapText="1"/>
    </xf>
    <xf numFmtId="2" fontId="49" fillId="0" borderId="4" xfId="0" applyNumberFormat="1" applyFont="1" applyFill="1" applyBorder="1" applyAlignment="1">
      <alignment horizontal="justify" vertical="center"/>
    </xf>
    <xf numFmtId="0" fontId="49" fillId="0" borderId="4" xfId="0" applyNumberFormat="1" applyFont="1" applyFill="1" applyBorder="1" applyAlignment="1">
      <alignment vertical="center" wrapText="1"/>
    </xf>
    <xf numFmtId="0" fontId="49" fillId="0" borderId="4" xfId="112" applyFont="1" applyFill="1" applyBorder="1" applyAlignment="1">
      <alignment horizontal="justify" vertical="center" wrapText="1"/>
    </xf>
    <xf numFmtId="44" fontId="49" fillId="0" borderId="4" xfId="1" applyFont="1" applyFill="1" applyBorder="1" applyAlignment="1">
      <alignment horizontal="left" vertical="center" wrapText="1"/>
    </xf>
    <xf numFmtId="0" fontId="49" fillId="0" borderId="1"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NumberFormat="1" applyFont="1" applyFill="1" applyBorder="1" applyAlignment="1">
      <alignment horizontal="left" vertical="center" wrapText="1"/>
    </xf>
    <xf numFmtId="0" fontId="44" fillId="0" borderId="4" xfId="0" applyNumberFormat="1" applyFont="1" applyBorder="1" applyAlignment="1">
      <alignment horizontal="center" wrapText="1"/>
    </xf>
    <xf numFmtId="0" fontId="44" fillId="37" borderId="4" xfId="0" applyNumberFormat="1" applyFont="1" applyFill="1" applyBorder="1" applyAlignment="1">
      <alignment horizontal="left" wrapText="1"/>
    </xf>
    <xf numFmtId="4" fontId="41" fillId="38" borderId="4" xfId="0" applyNumberFormat="1" applyFont="1" applyFill="1" applyBorder="1" applyAlignment="1" applyProtection="1">
      <alignment horizontal="right" wrapText="1"/>
    </xf>
    <xf numFmtId="0" fontId="41" fillId="0" borderId="4" xfId="0" applyNumberFormat="1" applyFont="1" applyFill="1" applyBorder="1" applyAlignment="1" applyProtection="1">
      <alignment vertical="center" wrapText="1"/>
    </xf>
    <xf numFmtId="0" fontId="41" fillId="0" borderId="0" xfId="0" applyNumberFormat="1" applyFont="1" applyFill="1" applyAlignment="1">
      <alignment horizontal="justify" vertical="center" wrapText="1"/>
    </xf>
    <xf numFmtId="0" fontId="41" fillId="0" borderId="4" xfId="0" applyFont="1" applyFill="1" applyBorder="1" applyAlignment="1">
      <alignment vertical="center" wrapText="1"/>
    </xf>
    <xf numFmtId="0" fontId="41" fillId="0" borderId="4" xfId="0" applyNumberFormat="1" applyFont="1" applyBorder="1" applyAlignment="1">
      <alignment horizontal="justify" vertical="center" wrapText="1"/>
    </xf>
    <xf numFmtId="0" fontId="41" fillId="0" borderId="4" xfId="0" applyFont="1" applyFill="1" applyBorder="1" applyAlignment="1">
      <alignment horizontal="justify" vertical="center"/>
    </xf>
    <xf numFmtId="0" fontId="41" fillId="0" borderId="4" xfId="0" applyNumberFormat="1" applyFont="1" applyFill="1" applyBorder="1" applyAlignment="1">
      <alignment horizontal="justify" vertical="center" wrapText="1"/>
    </xf>
    <xf numFmtId="0" fontId="41" fillId="38" borderId="4" xfId="0" applyNumberFormat="1" applyFont="1" applyFill="1" applyBorder="1" applyAlignment="1">
      <alignment horizontal="justify" vertical="center" wrapText="1"/>
    </xf>
    <xf numFmtId="0" fontId="49" fillId="0" borderId="6" xfId="0" applyNumberFormat="1" applyFont="1" applyFill="1" applyBorder="1" applyAlignment="1">
      <alignment vertical="center" wrapText="1"/>
    </xf>
    <xf numFmtId="166" fontId="41" fillId="0" borderId="4" xfId="166" applyNumberFormat="1" applyFont="1" applyFill="1" applyBorder="1" applyAlignment="1">
      <alignment horizontal="center" vertical="center"/>
    </xf>
    <xf numFmtId="166" fontId="41" fillId="0" borderId="4" xfId="166" applyNumberFormat="1" applyFont="1" applyBorder="1" applyAlignment="1">
      <alignment horizontal="center" vertical="center"/>
    </xf>
    <xf numFmtId="166" fontId="41" fillId="0" borderId="4" xfId="166" applyNumberFormat="1" applyFont="1" applyBorder="1" applyAlignment="1">
      <alignment horizontal="center"/>
    </xf>
    <xf numFmtId="166" fontId="41" fillId="0" borderId="4" xfId="166" applyNumberFormat="1" applyFont="1" applyFill="1" applyBorder="1" applyAlignment="1">
      <alignment horizontal="center"/>
    </xf>
    <xf numFmtId="0" fontId="49" fillId="38" borderId="4" xfId="0" applyNumberFormat="1" applyFont="1" applyFill="1" applyBorder="1" applyAlignment="1">
      <alignment horizontal="justify" vertical="center" wrapText="1"/>
    </xf>
    <xf numFmtId="0" fontId="49" fillId="0" borderId="4" xfId="0" applyNumberFormat="1" applyFont="1" applyBorder="1" applyAlignment="1">
      <alignment horizontal="justify" vertical="center" wrapText="1"/>
    </xf>
    <xf numFmtId="0" fontId="49" fillId="0" borderId="5" xfId="0" applyFont="1" applyFill="1" applyBorder="1" applyAlignment="1">
      <alignment vertical="center" wrapText="1"/>
    </xf>
    <xf numFmtId="166" fontId="41" fillId="0" borderId="5" xfId="166" applyNumberFormat="1" applyFont="1" applyFill="1" applyBorder="1" applyAlignment="1">
      <alignment horizontal="center"/>
    </xf>
    <xf numFmtId="49" fontId="49" fillId="0" borderId="4" xfId="0" applyNumberFormat="1" applyFont="1" applyFill="1" applyBorder="1" applyAlignment="1">
      <alignment horizontal="justify" vertical="center" wrapText="1"/>
    </xf>
    <xf numFmtId="0" fontId="49" fillId="0" borderId="8" xfId="0" applyNumberFormat="1" applyFont="1" applyBorder="1" applyAlignment="1" applyProtection="1">
      <alignment horizontal="left" vertical="center" wrapText="1"/>
    </xf>
    <xf numFmtId="0" fontId="44" fillId="0" borderId="4" xfId="0" applyNumberFormat="1" applyFont="1" applyBorder="1" applyAlignment="1">
      <alignment horizontal="justify" vertical="center"/>
    </xf>
    <xf numFmtId="49" fontId="44" fillId="0" borderId="4" xfId="0" applyNumberFormat="1" applyFont="1" applyBorder="1" applyAlignment="1">
      <alignment vertical="center" wrapText="1"/>
    </xf>
    <xf numFmtId="44" fontId="44" fillId="0" borderId="4" xfId="1" applyFont="1" applyBorder="1" applyAlignment="1">
      <alignment vertical="center" wrapText="1"/>
    </xf>
    <xf numFmtId="49" fontId="41" fillId="0" borderId="4" xfId="0" applyNumberFormat="1" applyFont="1" applyBorder="1" applyAlignment="1">
      <alignment vertical="center" wrapText="1"/>
    </xf>
    <xf numFmtId="0" fontId="40" fillId="0" borderId="4" xfId="0" applyNumberFormat="1" applyFont="1" applyBorder="1" applyAlignment="1">
      <alignment horizontal="justify" vertical="center" wrapText="1"/>
    </xf>
    <xf numFmtId="49" fontId="40" fillId="0" borderId="4" xfId="0" applyNumberFormat="1" applyFont="1" applyBorder="1" applyAlignment="1">
      <alignment vertical="center"/>
    </xf>
    <xf numFmtId="49" fontId="49" fillId="38" borderId="4" xfId="0" applyNumberFormat="1" applyFont="1" applyFill="1" applyBorder="1" applyAlignment="1">
      <alignment horizontal="justify" vertical="top" wrapText="1"/>
    </xf>
    <xf numFmtId="49" fontId="49" fillId="0" borderId="2" xfId="0" applyNumberFormat="1" applyFont="1" applyBorder="1" applyAlignment="1">
      <alignment horizontal="left" vertical="center"/>
    </xf>
    <xf numFmtId="49" fontId="49" fillId="0" borderId="2" xfId="0" applyNumberFormat="1" applyFont="1" applyBorder="1" applyAlignment="1">
      <alignment horizontal="left" vertical="center" wrapText="1"/>
    </xf>
    <xf numFmtId="44" fontId="49" fillId="0" borderId="2" xfId="1" applyFont="1" applyBorder="1" applyAlignment="1">
      <alignment vertical="center" wrapText="1"/>
    </xf>
    <xf numFmtId="44" fontId="49" fillId="38" borderId="2" xfId="1" applyFont="1" applyFill="1" applyBorder="1" applyAlignment="1">
      <alignment vertical="center" wrapText="1"/>
    </xf>
    <xf numFmtId="49" fontId="40" fillId="0" borderId="4" xfId="0" applyNumberFormat="1" applyFont="1" applyBorder="1" applyAlignment="1">
      <alignment horizontal="justify" vertical="center"/>
    </xf>
    <xf numFmtId="49" fontId="41" fillId="38" borderId="4" xfId="0" applyNumberFormat="1" applyFont="1" applyFill="1" applyBorder="1" applyAlignment="1">
      <alignment horizontal="justify" vertical="center" wrapText="1"/>
    </xf>
    <xf numFmtId="49" fontId="41" fillId="0" borderId="4" xfId="0" applyNumberFormat="1" applyFont="1" applyBorder="1" applyAlignment="1">
      <alignment horizontal="justify" vertical="center"/>
    </xf>
    <xf numFmtId="49" fontId="41" fillId="0" borderId="3" xfId="0" applyNumberFormat="1" applyFont="1" applyBorder="1" applyAlignment="1">
      <alignment horizontal="justify" vertical="center" wrapText="1"/>
    </xf>
    <xf numFmtId="49" fontId="41" fillId="38" borderId="3" xfId="0" applyNumberFormat="1" applyFont="1" applyFill="1" applyBorder="1" applyAlignment="1">
      <alignment horizontal="justify" vertical="center" wrapText="1"/>
    </xf>
    <xf numFmtId="49" fontId="41" fillId="0" borderId="4" xfId="0" applyNumberFormat="1" applyFont="1" applyBorder="1" applyAlignment="1">
      <alignment horizontal="justify" vertical="center" wrapText="1"/>
    </xf>
    <xf numFmtId="49" fontId="41" fillId="0" borderId="3" xfId="0" applyNumberFormat="1" applyFont="1" applyBorder="1" applyAlignment="1">
      <alignment horizontal="justify" vertical="center"/>
    </xf>
    <xf numFmtId="49" fontId="44" fillId="0" borderId="4" xfId="0" applyNumberFormat="1" applyFont="1" applyFill="1" applyBorder="1" applyAlignment="1">
      <alignment horizontal="justify" vertical="center" wrapText="1"/>
    </xf>
    <xf numFmtId="49" fontId="44" fillId="0" borderId="3" xfId="0" applyNumberFormat="1" applyFont="1" applyFill="1" applyBorder="1" applyAlignment="1">
      <alignment horizontal="justify" vertical="center" wrapText="1"/>
    </xf>
    <xf numFmtId="49" fontId="44" fillId="0" borderId="2" xfId="0" applyNumberFormat="1" applyFont="1" applyBorder="1" applyAlignment="1">
      <alignment horizontal="justify" vertical="center" wrapText="1"/>
    </xf>
    <xf numFmtId="0" fontId="41" fillId="0" borderId="8" xfId="0" applyNumberFormat="1" applyFont="1" applyBorder="1" applyAlignment="1">
      <alignment horizontal="justify" vertical="center" wrapText="1"/>
    </xf>
    <xf numFmtId="0" fontId="44" fillId="0" borderId="24" xfId="0" applyNumberFormat="1" applyFont="1" applyBorder="1" applyAlignment="1">
      <alignment horizontal="justify" vertical="center" wrapText="1"/>
    </xf>
    <xf numFmtId="0" fontId="40" fillId="0" borderId="25" xfId="0" applyNumberFormat="1" applyFont="1" applyBorder="1" applyAlignment="1">
      <alignment horizontal="justify" vertical="center" wrapText="1"/>
    </xf>
    <xf numFmtId="0" fontId="49" fillId="0" borderId="5" xfId="0" applyNumberFormat="1" applyFont="1" applyFill="1" applyBorder="1" applyAlignment="1">
      <alignment horizontal="justify" vertical="center" wrapText="1"/>
    </xf>
    <xf numFmtId="0" fontId="41" fillId="0" borderId="6" xfId="0" applyNumberFormat="1" applyFont="1" applyFill="1" applyBorder="1" applyAlignment="1">
      <alignment horizontal="justify" vertical="center" wrapText="1"/>
    </xf>
    <xf numFmtId="0" fontId="40" fillId="38" borderId="4" xfId="0" applyFont="1" applyFill="1" applyBorder="1" applyAlignment="1">
      <alignment horizontal="left" vertical="top" wrapText="1"/>
    </xf>
    <xf numFmtId="166" fontId="41" fillId="38" borderId="4" xfId="166" applyNumberFormat="1" applyFont="1" applyFill="1" applyBorder="1" applyAlignment="1">
      <alignment horizontal="center" vertical="center"/>
    </xf>
    <xf numFmtId="166" fontId="41" fillId="38" borderId="4" xfId="166" applyNumberFormat="1" applyFont="1" applyFill="1" applyBorder="1" applyAlignment="1">
      <alignment horizontal="center"/>
    </xf>
    <xf numFmtId="49" fontId="44" fillId="0" borderId="4" xfId="0" applyNumberFormat="1" applyFont="1" applyBorder="1" applyAlignment="1">
      <alignment horizontal="justify" vertical="center" wrapText="1"/>
    </xf>
    <xf numFmtId="0" fontId="41" fillId="0" borderId="4" xfId="0" applyNumberFormat="1" applyFont="1" applyFill="1" applyBorder="1" applyAlignment="1">
      <alignment vertical="center" wrapText="1"/>
    </xf>
    <xf numFmtId="0" fontId="49" fillId="0" borderId="5" xfId="0" applyNumberFormat="1" applyFont="1" applyBorder="1" applyAlignment="1">
      <alignment horizontal="justify" vertical="center" wrapText="1"/>
    </xf>
    <xf numFmtId="0" fontId="49" fillId="0" borderId="7" xfId="0" applyNumberFormat="1" applyFont="1" applyBorder="1" applyAlignment="1">
      <alignment horizontal="justify" vertical="top" wrapText="1"/>
    </xf>
    <xf numFmtId="0" fontId="41" fillId="0" borderId="4" xfId="0" applyNumberFormat="1" applyFont="1" applyFill="1" applyBorder="1" applyAlignment="1">
      <alignment horizontal="justify" vertical="center"/>
    </xf>
    <xf numFmtId="0" fontId="49" fillId="0" borderId="8" xfId="0" applyNumberFormat="1" applyFont="1" applyFill="1" applyBorder="1" applyAlignment="1">
      <alignment horizontal="justify" vertical="top" wrapText="1"/>
    </xf>
    <xf numFmtId="49" fontId="41" fillId="0" borderId="2" xfId="0" applyNumberFormat="1" applyFont="1" applyBorder="1" applyAlignment="1">
      <alignment horizontal="justify" vertical="center" wrapText="1"/>
    </xf>
    <xf numFmtId="49" fontId="49" fillId="0" borderId="4" xfId="0" applyNumberFormat="1" applyFont="1" applyBorder="1" applyAlignment="1">
      <alignment horizontal="justify" vertical="center"/>
    </xf>
    <xf numFmtId="49" fontId="49" fillId="0" borderId="3" xfId="0" applyNumberFormat="1" applyFont="1" applyBorder="1" applyAlignment="1">
      <alignment horizontal="justify" vertical="center" wrapText="1"/>
    </xf>
    <xf numFmtId="0" fontId="49" fillId="0" borderId="0" xfId="0" applyFont="1" applyFill="1" applyAlignment="1">
      <alignment horizontal="justify" vertical="center"/>
    </xf>
    <xf numFmtId="0" fontId="49" fillId="0" borderId="4" xfId="120" applyFont="1" applyFill="1" applyBorder="1" applyAlignment="1" applyProtection="1">
      <alignment vertical="center" wrapText="1"/>
    </xf>
    <xf numFmtId="0" fontId="49" fillId="38" borderId="4" xfId="0" applyFont="1" applyFill="1" applyBorder="1" applyAlignment="1">
      <alignment horizontal="justify" vertical="center" wrapText="1"/>
    </xf>
    <xf numFmtId="0" fontId="40" fillId="0" borderId="4" xfId="0" applyFont="1" applyFill="1" applyBorder="1" applyAlignment="1">
      <alignment horizontal="justify" vertical="center"/>
    </xf>
    <xf numFmtId="0" fontId="49" fillId="0" borderId="0" xfId="0" applyFont="1" applyFill="1" applyBorder="1" applyAlignment="1">
      <alignment horizontal="justify" vertical="center" wrapText="1"/>
    </xf>
    <xf numFmtId="0" fontId="49" fillId="0" borderId="4" xfId="112" applyFont="1" applyBorder="1" applyAlignment="1">
      <alignment horizontal="left" vertical="center" wrapText="1"/>
    </xf>
    <xf numFmtId="4" fontId="41" fillId="38" borderId="1" xfId="0" applyNumberFormat="1" applyFont="1" applyFill="1" applyBorder="1" applyAlignment="1">
      <alignment wrapText="1"/>
    </xf>
    <xf numFmtId="4" fontId="41" fillId="38" borderId="4" xfId="0" applyNumberFormat="1" applyFont="1" applyFill="1" applyBorder="1" applyAlignment="1">
      <alignment wrapText="1"/>
    </xf>
    <xf numFmtId="0" fontId="41" fillId="38" borderId="2" xfId="0" applyFont="1" applyFill="1" applyBorder="1" applyAlignment="1">
      <alignment horizontal="justify" vertical="top" wrapText="1"/>
    </xf>
    <xf numFmtId="0" fontId="41" fillId="38" borderId="2" xfId="0" applyNumberFormat="1" applyFont="1" applyFill="1" applyBorder="1" applyAlignment="1">
      <alignment horizontal="left" vertical="top" wrapText="1"/>
    </xf>
    <xf numFmtId="0" fontId="41" fillId="38" borderId="1" xfId="0" applyNumberFormat="1" applyFont="1" applyFill="1" applyBorder="1" applyAlignment="1">
      <alignment horizontal="left" vertical="top" wrapText="1"/>
    </xf>
    <xf numFmtId="0" fontId="41" fillId="38" borderId="3" xfId="0" applyNumberFormat="1" applyFont="1" applyFill="1" applyBorder="1" applyAlignment="1">
      <alignment horizontal="left" vertical="top" wrapText="1"/>
    </xf>
    <xf numFmtId="4" fontId="41" fillId="0" borderId="4" xfId="0" applyNumberFormat="1" applyFont="1" applyFill="1" applyBorder="1" applyAlignment="1">
      <alignment horizontal="justify" vertical="center" wrapText="1"/>
    </xf>
    <xf numFmtId="0" fontId="41" fillId="0" borderId="5" xfId="0" applyFont="1" applyFill="1" applyBorder="1" applyAlignment="1">
      <alignment horizontal="justify" vertical="top" wrapText="1"/>
    </xf>
    <xf numFmtId="0" fontId="41" fillId="0" borderId="6" xfId="0" applyFont="1" applyFill="1" applyBorder="1" applyAlignment="1">
      <alignment horizontal="justify" vertical="center" wrapText="1"/>
    </xf>
    <xf numFmtId="0" fontId="41" fillId="0" borderId="21" xfId="0" applyFont="1" applyFill="1" applyBorder="1" applyAlignment="1">
      <alignment horizontal="justify" vertical="center" wrapText="1"/>
    </xf>
    <xf numFmtId="0" fontId="49" fillId="0" borderId="25" xfId="167" applyFont="1" applyFill="1" applyBorder="1" applyAlignment="1">
      <alignment horizontal="left" vertical="center" wrapText="1"/>
    </xf>
    <xf numFmtId="4" fontId="49" fillId="0" borderId="1" xfId="0" applyNumberFormat="1" applyFont="1" applyFill="1" applyBorder="1" applyAlignment="1">
      <alignment wrapText="1"/>
    </xf>
    <xf numFmtId="4" fontId="49" fillId="0" borderId="3" xfId="0" applyNumberFormat="1" applyFont="1" applyFill="1" applyBorder="1" applyAlignment="1">
      <alignment wrapText="1"/>
    </xf>
    <xf numFmtId="0" fontId="40" fillId="0" borderId="2" xfId="0" applyFont="1" applyBorder="1"/>
    <xf numFmtId="0" fontId="43" fillId="35" borderId="4" xfId="0" applyFont="1" applyFill="1" applyBorder="1" applyAlignment="1" applyProtection="1">
      <alignment horizontal="center" vertical="center" wrapText="1"/>
    </xf>
    <xf numFmtId="0" fontId="43" fillId="35" borderId="3" xfId="0" applyFont="1" applyFill="1" applyBorder="1" applyAlignment="1" applyProtection="1">
      <alignment vertical="center" wrapText="1"/>
    </xf>
    <xf numFmtId="165" fontId="39" fillId="35" borderId="1" xfId="0" applyNumberFormat="1" applyFont="1" applyFill="1" applyBorder="1" applyAlignment="1">
      <alignment horizontal="right" vertical="center" wrapText="1"/>
    </xf>
    <xf numFmtId="49" fontId="39" fillId="35" borderId="2" xfId="0" applyNumberFormat="1" applyFont="1" applyFill="1" applyBorder="1" applyAlignment="1">
      <alignment horizontal="center" vertical="center" wrapText="1"/>
    </xf>
    <xf numFmtId="0" fontId="39" fillId="35" borderId="1" xfId="0" applyFont="1" applyFill="1" applyBorder="1" applyAlignment="1">
      <alignment horizontal="justify" vertical="center" wrapText="1"/>
    </xf>
    <xf numFmtId="0" fontId="49" fillId="35" borderId="1" xfId="0" applyFont="1" applyFill="1" applyBorder="1" applyAlignment="1">
      <alignment horizontal="center" vertical="center" wrapText="1"/>
    </xf>
    <xf numFmtId="2" fontId="64" fillId="35" borderId="1" xfId="0" applyNumberFormat="1" applyFont="1" applyFill="1" applyBorder="1" applyAlignment="1">
      <alignment horizontal="right" wrapText="1"/>
    </xf>
    <xf numFmtId="4" fontId="49" fillId="35" borderId="1" xfId="0" applyNumberFormat="1" applyFont="1" applyFill="1" applyBorder="1" applyAlignment="1">
      <alignment horizontal="right" wrapText="1"/>
    </xf>
    <xf numFmtId="49" fontId="53" fillId="35" borderId="4" xfId="0" applyNumberFormat="1" applyFont="1" applyFill="1" applyBorder="1" applyAlignment="1" applyProtection="1">
      <alignment horizontal="center" vertical="center" wrapText="1"/>
    </xf>
    <xf numFmtId="49" fontId="43" fillId="35" borderId="4" xfId="0" applyNumberFormat="1" applyFont="1" applyFill="1" applyBorder="1" applyAlignment="1" applyProtection="1">
      <alignment horizontal="center" vertical="center" wrapText="1"/>
    </xf>
    <xf numFmtId="0" fontId="41" fillId="0" borderId="6" xfId="0" applyFont="1" applyFill="1" applyBorder="1" applyAlignment="1">
      <alignment horizontal="left" vertical="center" wrapText="1"/>
    </xf>
    <xf numFmtId="0" fontId="41" fillId="38" borderId="6" xfId="0" applyFont="1" applyFill="1" applyBorder="1" applyAlignment="1">
      <alignment vertical="top" wrapText="1"/>
    </xf>
    <xf numFmtId="0" fontId="41" fillId="38" borderId="4" xfId="0" applyNumberFormat="1" applyFont="1" applyFill="1" applyBorder="1" applyAlignment="1">
      <alignment horizontal="left" vertical="center" wrapText="1"/>
    </xf>
    <xf numFmtId="0" fontId="49" fillId="0" borderId="4" xfId="0" applyNumberFormat="1" applyFont="1" applyBorder="1" applyAlignment="1">
      <alignment vertical="center" wrapText="1"/>
    </xf>
    <xf numFmtId="0" fontId="49" fillId="0" borderId="6" xfId="0" applyNumberFormat="1" applyFont="1" applyBorder="1" applyAlignment="1">
      <alignment vertical="center" wrapText="1"/>
    </xf>
    <xf numFmtId="49" fontId="40" fillId="0" borderId="4" xfId="0" applyNumberFormat="1" applyFont="1" applyFill="1" applyBorder="1" applyAlignment="1">
      <alignment horizontal="justify" vertical="center" wrapText="1"/>
    </xf>
    <xf numFmtId="49" fontId="49" fillId="0" borderId="0" xfId="0" applyNumberFormat="1" applyFont="1" applyAlignment="1">
      <alignment horizontal="justify" vertical="center" wrapText="1"/>
    </xf>
    <xf numFmtId="0" fontId="49" fillId="0" borderId="4" xfId="0" applyNumberFormat="1" applyFont="1" applyBorder="1" applyAlignment="1">
      <alignment horizontal="left" vertical="center" wrapText="1"/>
    </xf>
    <xf numFmtId="49" fontId="49" fillId="0" borderId="4" xfId="0" applyNumberFormat="1" applyFont="1" applyBorder="1" applyAlignment="1">
      <alignment horizontal="justify" vertical="center" wrapText="1"/>
    </xf>
    <xf numFmtId="0" fontId="41" fillId="0" borderId="21" xfId="0" applyNumberFormat="1" applyFont="1" applyFill="1" applyBorder="1" applyAlignment="1">
      <alignment horizontal="justify" vertical="center" wrapText="1"/>
    </xf>
    <xf numFmtId="0" fontId="41" fillId="0" borderId="5" xfId="0" applyNumberFormat="1" applyFont="1" applyFill="1" applyBorder="1" applyAlignment="1" applyProtection="1">
      <alignment horizontal="left" vertical="center" wrapText="1"/>
    </xf>
    <xf numFmtId="0" fontId="44" fillId="0" borderId="4" xfId="0" applyFont="1" applyBorder="1" applyAlignment="1">
      <alignment horizontal="left" vertical="center"/>
    </xf>
    <xf numFmtId="0" fontId="41" fillId="0" borderId="5" xfId="0" applyFont="1" applyFill="1" applyBorder="1" applyAlignment="1">
      <alignment vertical="top" wrapText="1"/>
    </xf>
    <xf numFmtId="0" fontId="41" fillId="0" borderId="6" xfId="0" applyFont="1" applyFill="1" applyBorder="1" applyAlignment="1">
      <alignment vertical="center" wrapText="1"/>
    </xf>
    <xf numFmtId="0" fontId="41" fillId="0" borderId="5" xfId="0" applyFont="1" applyFill="1" applyBorder="1" applyAlignment="1">
      <alignment vertical="center" wrapText="1"/>
    </xf>
    <xf numFmtId="49" fontId="49" fillId="0" borderId="4" xfId="0" applyNumberFormat="1" applyFont="1" applyFill="1" applyBorder="1" applyAlignment="1">
      <alignment horizontal="justify" vertical="center"/>
    </xf>
    <xf numFmtId="0" fontId="41" fillId="41" borderId="1" xfId="0" applyFont="1" applyFill="1" applyBorder="1" applyAlignment="1">
      <alignment horizontal="justify" vertical="center" wrapText="1"/>
    </xf>
    <xf numFmtId="0" fontId="49" fillId="41" borderId="1" xfId="0" applyFont="1" applyFill="1" applyBorder="1" applyAlignment="1">
      <alignment horizontal="justify" vertical="center" wrapText="1"/>
    </xf>
    <xf numFmtId="0" fontId="49" fillId="41" borderId="1" xfId="0" applyFont="1" applyFill="1" applyBorder="1" applyAlignment="1">
      <alignment horizontal="left" vertical="center"/>
    </xf>
    <xf numFmtId="0" fontId="41" fillId="44" borderId="1" xfId="0" applyFont="1" applyFill="1" applyBorder="1" applyAlignment="1">
      <alignment horizontal="justify" vertical="center" wrapText="1"/>
    </xf>
    <xf numFmtId="0" fontId="41" fillId="0" borderId="4" xfId="0" applyFont="1" applyFill="1" applyBorder="1" applyAlignment="1">
      <alignment horizontal="left" vertical="top" wrapText="1"/>
    </xf>
    <xf numFmtId="0" fontId="41" fillId="38" borderId="0" xfId="0" applyFont="1" applyFill="1" applyAlignment="1">
      <alignment horizontal="left" vertical="center" wrapText="1"/>
    </xf>
    <xf numFmtId="0" fontId="41" fillId="38" borderId="4" xfId="113" applyFont="1" applyFill="1" applyBorder="1" applyAlignment="1">
      <alignment horizontal="center"/>
    </xf>
    <xf numFmtId="4" fontId="41" fillId="38" borderId="5" xfId="0" applyNumberFormat="1" applyFont="1" applyFill="1" applyBorder="1" applyAlignment="1">
      <alignment vertical="top" wrapText="1"/>
    </xf>
    <xf numFmtId="0" fontId="41" fillId="0" borderId="4" xfId="0" applyFont="1" applyFill="1" applyBorder="1" applyAlignment="1">
      <alignment vertical="top" wrapText="1"/>
    </xf>
    <xf numFmtId="0" fontId="41" fillId="38" borderId="5" xfId="0" applyFont="1" applyFill="1" applyBorder="1" applyAlignment="1">
      <alignment vertical="center" wrapText="1"/>
    </xf>
    <xf numFmtId="0" fontId="41" fillId="38" borderId="6" xfId="0" applyFont="1" applyFill="1" applyBorder="1" applyAlignment="1">
      <alignment vertical="center" wrapText="1"/>
    </xf>
    <xf numFmtId="0" fontId="41" fillId="38" borderId="4" xfId="0" applyFont="1" applyFill="1" applyBorder="1" applyAlignment="1">
      <alignment vertical="center" wrapText="1"/>
    </xf>
    <xf numFmtId="4" fontId="41" fillId="0" borderId="6" xfId="0" applyNumberFormat="1" applyFont="1" applyFill="1" applyBorder="1" applyAlignment="1">
      <alignment vertical="top" wrapText="1"/>
    </xf>
    <xf numFmtId="0" fontId="41" fillId="0" borderId="6" xfId="0" applyFont="1" applyFill="1" applyBorder="1" applyAlignment="1">
      <alignment vertical="top" wrapText="1"/>
    </xf>
    <xf numFmtId="4" fontId="41" fillId="0" borderId="4" xfId="0" applyNumberFormat="1" applyFont="1" applyFill="1" applyBorder="1" applyAlignment="1">
      <alignment vertical="top" wrapText="1"/>
    </xf>
    <xf numFmtId="4" fontId="41" fillId="0" borderId="6" xfId="0" applyNumberFormat="1" applyFont="1" applyFill="1" applyBorder="1" applyAlignment="1">
      <alignment vertical="center" wrapText="1"/>
    </xf>
    <xf numFmtId="4" fontId="41" fillId="0" borderId="4" xfId="0" applyNumberFormat="1" applyFont="1" applyFill="1" applyBorder="1" applyAlignment="1">
      <alignment vertical="center" wrapText="1"/>
    </xf>
    <xf numFmtId="4" fontId="41" fillId="38" borderId="6" xfId="0" applyNumberFormat="1" applyFont="1" applyFill="1" applyBorder="1" applyAlignment="1">
      <alignment vertical="top" wrapText="1"/>
    </xf>
    <xf numFmtId="4" fontId="41" fillId="38" borderId="4" xfId="0" applyNumberFormat="1" applyFont="1" applyFill="1" applyBorder="1" applyAlignment="1">
      <alignment vertical="top" wrapText="1"/>
    </xf>
    <xf numFmtId="0" fontId="41" fillId="38" borderId="4" xfId="0" applyFont="1" applyFill="1" applyBorder="1" applyAlignment="1">
      <alignment vertical="top" wrapText="1"/>
    </xf>
    <xf numFmtId="4" fontId="41" fillId="41" borderId="2" xfId="0" applyNumberFormat="1" applyFont="1" applyFill="1" applyBorder="1" applyAlignment="1">
      <alignment horizontal="right" wrapText="1"/>
    </xf>
    <xf numFmtId="4" fontId="45" fillId="39" borderId="2" xfId="0" applyNumberFormat="1" applyFont="1" applyFill="1" applyBorder="1" applyAlignment="1">
      <alignment horizontal="right"/>
    </xf>
    <xf numFmtId="4" fontId="45" fillId="39" borderId="2" xfId="0" applyNumberFormat="1" applyFont="1" applyFill="1" applyBorder="1" applyAlignment="1">
      <alignment horizontal="right" vertical="top" wrapText="1"/>
    </xf>
    <xf numFmtId="4" fontId="39" fillId="39" borderId="4" xfId="0" applyNumberFormat="1" applyFont="1" applyFill="1" applyBorder="1" applyAlignment="1" applyProtection="1">
      <alignment vertical="center" wrapText="1"/>
    </xf>
    <xf numFmtId="4" fontId="45" fillId="39" borderId="2" xfId="0" applyNumberFormat="1" applyFont="1" applyFill="1" applyBorder="1" applyAlignment="1" applyProtection="1">
      <alignment vertical="center" wrapText="1"/>
    </xf>
    <xf numFmtId="49" fontId="40" fillId="0" borderId="0" xfId="0" applyNumberFormat="1" applyFont="1" applyAlignment="1">
      <alignment vertical="top"/>
    </xf>
    <xf numFmtId="0" fontId="44" fillId="38" borderId="4" xfId="0" applyNumberFormat="1" applyFont="1" applyFill="1" applyBorder="1" applyAlignment="1">
      <alignment horizontal="center" wrapText="1"/>
    </xf>
    <xf numFmtId="4" fontId="52" fillId="38" borderId="4" xfId="0" applyNumberFormat="1" applyFont="1" applyFill="1" applyBorder="1" applyAlignment="1" applyProtection="1">
      <alignment vertical="center" wrapText="1"/>
    </xf>
    <xf numFmtId="0" fontId="49" fillId="38" borderId="5" xfId="0" applyNumberFormat="1" applyFont="1" applyFill="1" applyBorder="1" applyAlignment="1">
      <alignment horizontal="justify" vertical="top" wrapText="1"/>
    </xf>
    <xf numFmtId="0" fontId="44" fillId="38" borderId="0" xfId="0" applyFont="1" applyFill="1" applyAlignment="1">
      <alignment horizontal="left" vertical="top" wrapText="1"/>
    </xf>
    <xf numFmtId="0" fontId="44" fillId="38" borderId="0" xfId="0" applyFont="1" applyFill="1" applyAlignment="1">
      <alignment horizontal="left" vertical="center" wrapText="1"/>
    </xf>
    <xf numFmtId="0" fontId="40" fillId="38" borderId="0" xfId="0" applyFont="1" applyFill="1" applyAlignment="1">
      <alignment horizontal="left" vertical="center" wrapText="1"/>
    </xf>
    <xf numFmtId="0" fontId="41" fillId="38" borderId="0" xfId="0" applyFont="1" applyFill="1" applyAlignment="1">
      <alignment horizontal="left" vertical="top" wrapText="1"/>
    </xf>
    <xf numFmtId="0" fontId="41" fillId="38" borderId="2" xfId="0" applyNumberFormat="1" applyFont="1" applyFill="1" applyBorder="1" applyAlignment="1" applyProtection="1">
      <alignment horizontal="left" vertical="center" wrapText="1"/>
    </xf>
    <xf numFmtId="0" fontId="23" fillId="0" borderId="0" xfId="0" applyFont="1" applyAlignment="1">
      <alignment horizontal="center"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9" fillId="46" borderId="25" xfId="0" applyFont="1" applyFill="1" applyBorder="1" applyAlignment="1">
      <alignment horizontal="center" vertical="center" wrapText="1"/>
    </xf>
    <xf numFmtId="0" fontId="19" fillId="46" borderId="7" xfId="0" applyFont="1" applyFill="1" applyBorder="1" applyAlignment="1">
      <alignment horizontal="center" vertical="center"/>
    </xf>
    <xf numFmtId="0" fontId="19" fillId="46" borderId="22" xfId="0" applyFont="1" applyFill="1" applyBorder="1" applyAlignment="1">
      <alignment horizontal="center" vertical="center"/>
    </xf>
    <xf numFmtId="0" fontId="19" fillId="46" borderId="24" xfId="0" applyFont="1" applyFill="1" applyBorder="1" applyAlignment="1">
      <alignment horizontal="center" vertical="center"/>
    </xf>
    <xf numFmtId="0" fontId="19" fillId="46" borderId="0" xfId="0" applyFont="1" applyFill="1" applyBorder="1" applyAlignment="1">
      <alignment horizontal="center" vertical="center"/>
    </xf>
    <xf numFmtId="0" fontId="19" fillId="46" borderId="23" xfId="0" applyFont="1" applyFill="1" applyBorder="1" applyAlignment="1">
      <alignment horizontal="center" vertical="center"/>
    </xf>
    <xf numFmtId="0" fontId="19" fillId="46" borderId="8" xfId="0" applyFont="1" applyFill="1" applyBorder="1" applyAlignment="1">
      <alignment horizontal="center" vertical="center"/>
    </xf>
    <xf numFmtId="0" fontId="19" fillId="46" borderId="10" xfId="0" applyFont="1" applyFill="1" applyBorder="1" applyAlignment="1">
      <alignment horizontal="center" vertical="center"/>
    </xf>
    <xf numFmtId="0" fontId="19" fillId="46" borderId="9" xfId="0" applyFont="1" applyFill="1" applyBorder="1" applyAlignment="1">
      <alignment horizontal="center" vertical="center"/>
    </xf>
    <xf numFmtId="0" fontId="21" fillId="43" borderId="8" xfId="0" applyFont="1" applyFill="1" applyBorder="1" applyAlignment="1">
      <alignment horizontal="center" vertical="center"/>
    </xf>
    <xf numFmtId="0" fontId="21" fillId="43" borderId="10" xfId="0" applyFont="1" applyFill="1" applyBorder="1" applyAlignment="1">
      <alignment horizontal="center" vertical="center"/>
    </xf>
    <xf numFmtId="0" fontId="21" fillId="43" borderId="9" xfId="0" applyFont="1" applyFill="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vertical="center" wrapText="1"/>
    </xf>
    <xf numFmtId="0" fontId="48" fillId="43" borderId="25" xfId="0" applyFont="1" applyFill="1" applyBorder="1" applyAlignment="1">
      <alignment horizontal="center" vertical="center"/>
    </xf>
    <xf numFmtId="0" fontId="48" fillId="43" borderId="7" xfId="0" applyFont="1" applyFill="1" applyBorder="1" applyAlignment="1">
      <alignment horizontal="center" vertical="center"/>
    </xf>
    <xf numFmtId="0" fontId="48" fillId="43" borderId="22" xfId="0" applyFont="1" applyFill="1" applyBorder="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38" fillId="35" borderId="4" xfId="120" applyFont="1" applyFill="1" applyBorder="1" applyAlignment="1">
      <alignment horizontal="center" vertical="center"/>
    </xf>
    <xf numFmtId="0" fontId="40" fillId="0" borderId="0" xfId="0" applyFont="1" applyAlignment="1">
      <alignment horizontal="left" vertical="top" wrapText="1"/>
    </xf>
    <xf numFmtId="49" fontId="38" fillId="45" borderId="0" xfId="0" applyNumberFormat="1" applyFont="1" applyFill="1" applyBorder="1" applyAlignment="1">
      <alignment horizontal="center" vertical="center"/>
    </xf>
    <xf numFmtId="49" fontId="49" fillId="0" borderId="0" xfId="0" applyNumberFormat="1" applyFont="1" applyFill="1" applyBorder="1" applyAlignment="1">
      <alignment horizontal="left" vertical="center" wrapText="1"/>
    </xf>
    <xf numFmtId="49" fontId="49" fillId="0" borderId="0" xfId="0" applyNumberFormat="1" applyFont="1" applyFill="1" applyBorder="1" applyAlignment="1" applyProtection="1">
      <alignment horizontal="left" vertical="center" wrapText="1"/>
    </xf>
    <xf numFmtId="49" fontId="40" fillId="0" borderId="0" xfId="0" applyNumberFormat="1" applyFont="1" applyFill="1" applyBorder="1" applyAlignment="1"/>
    <xf numFmtId="49" fontId="40" fillId="0" borderId="0" xfId="0" applyNumberFormat="1" applyFont="1" applyFill="1" applyBorder="1" applyAlignment="1">
      <alignment horizontal="left" vertical="center" wrapText="1"/>
    </xf>
    <xf numFmtId="49" fontId="40" fillId="0" borderId="0" xfId="0" applyNumberFormat="1" applyFont="1" applyFill="1" applyBorder="1" applyAlignment="1">
      <alignment vertical="center"/>
    </xf>
    <xf numFmtId="49" fontId="49" fillId="38" borderId="0" xfId="0" applyNumberFormat="1" applyFont="1" applyFill="1" applyBorder="1" applyAlignment="1">
      <alignment horizontal="left" vertical="center" wrapText="1"/>
    </xf>
    <xf numFmtId="49" fontId="38" fillId="47" borderId="0" xfId="0" applyNumberFormat="1" applyFont="1" applyFill="1" applyBorder="1" applyAlignment="1">
      <alignment horizontal="left" vertical="center"/>
    </xf>
    <xf numFmtId="49" fontId="38" fillId="47" borderId="0" xfId="0" applyNumberFormat="1" applyFont="1" applyFill="1" applyBorder="1" applyAlignment="1">
      <alignment horizontal="left" vertical="center" wrapText="1"/>
    </xf>
    <xf numFmtId="49" fontId="40" fillId="0" borderId="0" xfId="0" applyNumberFormat="1" applyFont="1" applyFill="1" applyBorder="1" applyAlignment="1">
      <alignment horizontal="left" vertical="top" wrapText="1"/>
    </xf>
    <xf numFmtId="0" fontId="44" fillId="0" borderId="2" xfId="0" applyNumberFormat="1" applyFont="1" applyBorder="1" applyAlignment="1">
      <alignment horizontal="left" vertical="top" wrapText="1"/>
    </xf>
    <xf numFmtId="0" fontId="44" fillId="0" borderId="1" xfId="0" applyNumberFormat="1" applyFont="1" applyBorder="1" applyAlignment="1">
      <alignment horizontal="left" vertical="top" wrapText="1"/>
    </xf>
    <xf numFmtId="0" fontId="44" fillId="0" borderId="3" xfId="0" applyNumberFormat="1" applyFont="1" applyBorder="1" applyAlignment="1">
      <alignment horizontal="left" vertical="top" wrapText="1"/>
    </xf>
    <xf numFmtId="0" fontId="44" fillId="0" borderId="2" xfId="0" applyNumberFormat="1" applyFont="1" applyFill="1" applyBorder="1" applyAlignment="1">
      <alignment horizontal="left" vertical="top" wrapText="1"/>
    </xf>
    <xf numFmtId="0" fontId="44" fillId="0" borderId="1" xfId="0" applyNumberFormat="1" applyFont="1" applyFill="1" applyBorder="1" applyAlignment="1">
      <alignment horizontal="left" vertical="top" wrapText="1"/>
    </xf>
    <xf numFmtId="0" fontId="44" fillId="0" borderId="3" xfId="0" applyNumberFormat="1" applyFont="1" applyFill="1" applyBorder="1" applyAlignment="1">
      <alignment horizontal="left" vertical="top" wrapText="1"/>
    </xf>
    <xf numFmtId="4" fontId="41" fillId="38" borderId="1" xfId="0" applyNumberFormat="1" applyFont="1" applyFill="1" applyBorder="1" applyAlignment="1" applyProtection="1">
      <alignment horizontal="left" vertical="center" wrapText="1"/>
    </xf>
    <xf numFmtId="4" fontId="52" fillId="38" borderId="1" xfId="0" applyNumberFormat="1" applyFont="1" applyFill="1" applyBorder="1" applyAlignment="1" applyProtection="1">
      <alignment horizontal="left" vertical="center" wrapText="1"/>
    </xf>
    <xf numFmtId="4" fontId="52" fillId="38" borderId="3" xfId="0" applyNumberFormat="1" applyFont="1" applyFill="1" applyBorder="1" applyAlignment="1" applyProtection="1">
      <alignment horizontal="left" vertical="center" wrapText="1"/>
    </xf>
    <xf numFmtId="0" fontId="44" fillId="38" borderId="25" xfId="0" applyNumberFormat="1" applyFont="1" applyFill="1" applyBorder="1" applyAlignment="1">
      <alignment horizontal="left" vertical="top" wrapText="1"/>
    </xf>
    <xf numFmtId="0" fontId="44" fillId="38" borderId="7" xfId="0" applyNumberFormat="1" applyFont="1" applyFill="1" applyBorder="1" applyAlignment="1">
      <alignment horizontal="left" vertical="top" wrapText="1"/>
    </xf>
    <xf numFmtId="0" fontId="44" fillId="38" borderId="22" xfId="0" applyNumberFormat="1" applyFont="1" applyFill="1" applyBorder="1" applyAlignment="1">
      <alignment horizontal="left" vertical="top" wrapText="1"/>
    </xf>
    <xf numFmtId="0" fontId="44" fillId="0" borderId="5" xfId="0" applyNumberFormat="1" applyFont="1" applyBorder="1" applyAlignment="1">
      <alignment horizontal="center" vertical="center"/>
    </xf>
    <xf numFmtId="0" fontId="44" fillId="0" borderId="21" xfId="0" applyNumberFormat="1" applyFont="1" applyBorder="1" applyAlignment="1">
      <alignment horizontal="center" vertical="center"/>
    </xf>
    <xf numFmtId="0" fontId="44" fillId="0" borderId="6" xfId="0" applyNumberFormat="1" applyFont="1" applyBorder="1" applyAlignment="1">
      <alignment horizontal="center" vertical="center"/>
    </xf>
    <xf numFmtId="0" fontId="44" fillId="0" borderId="5" xfId="0" applyNumberFormat="1" applyFont="1" applyFill="1" applyBorder="1" applyAlignment="1">
      <alignment horizontal="center" vertical="center"/>
    </xf>
    <xf numFmtId="0" fontId="44" fillId="0" borderId="21" xfId="0" applyNumberFormat="1" applyFont="1" applyFill="1" applyBorder="1" applyAlignment="1">
      <alignment horizontal="center" vertical="center"/>
    </xf>
    <xf numFmtId="0" fontId="41" fillId="0" borderId="7" xfId="0" applyFont="1" applyFill="1" applyBorder="1" applyAlignment="1">
      <alignment horizontal="center" vertical="center"/>
    </xf>
    <xf numFmtId="0" fontId="41" fillId="0" borderId="10" xfId="0" applyFont="1" applyFill="1" applyBorder="1" applyAlignment="1">
      <alignment horizontal="center" vertical="center"/>
    </xf>
    <xf numFmtId="0" fontId="44" fillId="0" borderId="2" xfId="0" applyFont="1" applyFill="1" applyBorder="1" applyAlignment="1">
      <alignment horizontal="center" wrapText="1"/>
    </xf>
    <xf numFmtId="0" fontId="44" fillId="0" borderId="1" xfId="0" applyFont="1" applyFill="1" applyBorder="1" applyAlignment="1">
      <alignment horizontal="center" wrapText="1"/>
    </xf>
    <xf numFmtId="0" fontId="44" fillId="0" borderId="3" xfId="0" applyFont="1" applyFill="1" applyBorder="1" applyAlignment="1">
      <alignment horizontal="center" wrapText="1"/>
    </xf>
    <xf numFmtId="0" fontId="44" fillId="0" borderId="8" xfId="0" applyNumberFormat="1" applyFont="1" applyBorder="1" applyAlignment="1">
      <alignment horizontal="left" vertical="center" wrapText="1"/>
    </xf>
    <xf numFmtId="0" fontId="44" fillId="0" borderId="10" xfId="0" applyNumberFormat="1" applyFont="1" applyBorder="1" applyAlignment="1">
      <alignment horizontal="left" vertical="center" wrapText="1"/>
    </xf>
    <xf numFmtId="0" fontId="44" fillId="0" borderId="9" xfId="0" applyNumberFormat="1" applyFont="1" applyBorder="1" applyAlignment="1">
      <alignment horizontal="left" vertical="center" wrapText="1"/>
    </xf>
    <xf numFmtId="0" fontId="45" fillId="39" borderId="2" xfId="0" applyNumberFormat="1" applyFont="1" applyFill="1" applyBorder="1" applyAlignment="1" applyProtection="1">
      <alignment horizontal="left" vertical="center" wrapText="1"/>
    </xf>
    <xf numFmtId="0" fontId="45" fillId="39" borderId="1" xfId="0" applyNumberFormat="1" applyFont="1" applyFill="1" applyBorder="1" applyAlignment="1" applyProtection="1">
      <alignment horizontal="left" vertical="center" wrapText="1"/>
    </xf>
    <xf numFmtId="0" fontId="45" fillId="39" borderId="3" xfId="0" applyNumberFormat="1" applyFont="1" applyFill="1" applyBorder="1" applyAlignment="1" applyProtection="1">
      <alignment horizontal="left" vertical="center" wrapText="1"/>
    </xf>
    <xf numFmtId="0" fontId="41" fillId="38" borderId="5" xfId="0" applyFont="1" applyFill="1" applyBorder="1" applyAlignment="1" applyProtection="1">
      <alignment horizontal="center" vertical="center" wrapText="1"/>
    </xf>
    <xf numFmtId="0" fontId="41" fillId="38" borderId="6"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41" fillId="0" borderId="6" xfId="0" applyFont="1" applyFill="1" applyBorder="1" applyAlignment="1" applyProtection="1">
      <alignment horizontal="center" vertical="center" wrapText="1"/>
    </xf>
    <xf numFmtId="0" fontId="41" fillId="38" borderId="21" xfId="0" applyFont="1" applyFill="1" applyBorder="1" applyAlignment="1" applyProtection="1">
      <alignment horizontal="center" vertical="center" wrapText="1"/>
    </xf>
    <xf numFmtId="49" fontId="55" fillId="0" borderId="5" xfId="0" applyNumberFormat="1"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41" fillId="0" borderId="2" xfId="0" applyFont="1" applyFill="1" applyBorder="1" applyAlignment="1">
      <alignment horizontal="right"/>
    </xf>
    <xf numFmtId="0" fontId="41" fillId="0" borderId="1" xfId="0" applyFont="1" applyFill="1" applyBorder="1" applyAlignment="1">
      <alignment horizontal="right"/>
    </xf>
    <xf numFmtId="0" fontId="41" fillId="0" borderId="3" xfId="0" applyFont="1" applyFill="1" applyBorder="1" applyAlignment="1">
      <alignment horizontal="right"/>
    </xf>
    <xf numFmtId="0" fontId="44" fillId="0" borderId="5" xfId="0" applyNumberFormat="1" applyFont="1" applyBorder="1" applyAlignment="1">
      <alignment horizontal="center" vertical="center" wrapText="1"/>
    </xf>
    <xf numFmtId="0" fontId="44" fillId="0" borderId="6" xfId="0" applyNumberFormat="1" applyFont="1" applyBorder="1" applyAlignment="1">
      <alignment horizontal="center" vertical="center" wrapText="1"/>
    </xf>
    <xf numFmtId="0" fontId="41" fillId="0" borderId="2" xfId="0" applyNumberFormat="1" applyFont="1" applyFill="1" applyBorder="1" applyAlignment="1">
      <alignment horizontal="center" vertical="top" wrapText="1"/>
    </xf>
    <xf numFmtId="0" fontId="41" fillId="0" borderId="1" xfId="0" applyNumberFormat="1" applyFont="1" applyFill="1" applyBorder="1" applyAlignment="1">
      <alignment horizontal="center" vertical="top" wrapText="1"/>
    </xf>
    <xf numFmtId="0" fontId="44" fillId="38" borderId="2" xfId="0" applyNumberFormat="1" applyFont="1" applyFill="1" applyBorder="1" applyAlignment="1">
      <alignment horizontal="center" vertical="top" wrapText="1"/>
    </xf>
    <xf numFmtId="0" fontId="44" fillId="38" borderId="1" xfId="0" applyNumberFormat="1" applyFont="1" applyFill="1" applyBorder="1" applyAlignment="1">
      <alignment horizontal="center" vertical="top" wrapText="1"/>
    </xf>
    <xf numFmtId="165" fontId="45" fillId="0" borderId="1" xfId="0" applyNumberFormat="1" applyFont="1" applyFill="1" applyBorder="1" applyAlignment="1" applyProtection="1">
      <alignment horizontal="right" vertical="center" wrapText="1"/>
    </xf>
    <xf numFmtId="165" fontId="45" fillId="0" borderId="3" xfId="0" applyNumberFormat="1" applyFont="1" applyFill="1" applyBorder="1" applyAlignment="1" applyProtection="1">
      <alignment horizontal="right" vertical="center" wrapText="1"/>
    </xf>
    <xf numFmtId="165" fontId="45" fillId="38" borderId="1" xfId="0" applyNumberFormat="1" applyFont="1" applyFill="1" applyBorder="1" applyAlignment="1" applyProtection="1">
      <alignment horizontal="right" vertical="center" wrapText="1"/>
    </xf>
    <xf numFmtId="165" fontId="45" fillId="38" borderId="3" xfId="0" applyNumberFormat="1" applyFont="1" applyFill="1" applyBorder="1" applyAlignment="1" applyProtection="1">
      <alignment horizontal="right" vertical="center" wrapText="1"/>
    </xf>
    <xf numFmtId="0" fontId="41" fillId="0" borderId="7" xfId="0" applyNumberFormat="1" applyFont="1" applyFill="1" applyBorder="1" applyAlignment="1">
      <alignment horizontal="center" vertical="center"/>
    </xf>
    <xf numFmtId="0" fontId="41" fillId="0" borderId="10" xfId="0" applyNumberFormat="1" applyFont="1" applyFill="1" applyBorder="1" applyAlignment="1">
      <alignment horizontal="center" vertical="center"/>
    </xf>
    <xf numFmtId="0" fontId="49" fillId="0" borderId="5" xfId="0" applyNumberFormat="1" applyFont="1" applyBorder="1" applyAlignment="1">
      <alignment horizontal="left" vertical="top" wrapText="1"/>
    </xf>
    <xf numFmtId="0" fontId="49" fillId="0" borderId="6" xfId="0" applyNumberFormat="1" applyFont="1" applyBorder="1" applyAlignment="1">
      <alignment horizontal="left" vertical="top" wrapText="1"/>
    </xf>
    <xf numFmtId="0" fontId="41" fillId="0" borderId="5" xfId="0" applyNumberFormat="1" applyFont="1" applyFill="1" applyBorder="1" applyAlignment="1">
      <alignment horizontal="center" vertical="center"/>
    </xf>
    <xf numFmtId="0" fontId="41" fillId="0" borderId="6" xfId="0" applyNumberFormat="1" applyFont="1" applyFill="1" applyBorder="1" applyAlignment="1">
      <alignment horizontal="center" vertical="center"/>
    </xf>
    <xf numFmtId="0" fontId="49" fillId="38" borderId="5" xfId="0" applyNumberFormat="1" applyFont="1" applyFill="1" applyBorder="1" applyAlignment="1">
      <alignment horizontal="left" vertical="top" wrapText="1"/>
    </xf>
    <xf numFmtId="0" fontId="49" fillId="38" borderId="6" xfId="0" applyNumberFormat="1" applyFont="1" applyFill="1" applyBorder="1" applyAlignment="1">
      <alignment horizontal="left" vertical="top" wrapText="1"/>
    </xf>
    <xf numFmtId="0" fontId="43" fillId="35" borderId="2" xfId="120" applyFont="1" applyFill="1" applyBorder="1" applyAlignment="1" applyProtection="1">
      <alignment horizontal="center" vertical="center"/>
    </xf>
    <xf numFmtId="0" fontId="43" fillId="35" borderId="1" xfId="120" applyFont="1" applyFill="1" applyBorder="1" applyAlignment="1" applyProtection="1">
      <alignment horizontal="center" vertical="center"/>
    </xf>
    <xf numFmtId="0" fontId="43" fillId="35" borderId="3" xfId="120" applyFont="1" applyFill="1" applyBorder="1" applyAlignment="1" applyProtection="1">
      <alignment horizontal="center" vertical="center"/>
    </xf>
    <xf numFmtId="0" fontId="41" fillId="0" borderId="2" xfId="0" applyFont="1" applyBorder="1" applyAlignment="1">
      <alignment horizontal="center"/>
    </xf>
    <xf numFmtId="0" fontId="41" fillId="0" borderId="1" xfId="0" applyFont="1" applyBorder="1" applyAlignment="1">
      <alignment horizontal="center"/>
    </xf>
    <xf numFmtId="0" fontId="41" fillId="0" borderId="3" xfId="0" applyFont="1" applyBorder="1" applyAlignment="1">
      <alignment horizontal="center"/>
    </xf>
    <xf numFmtId="0" fontId="41" fillId="38" borderId="4" xfId="0" applyFont="1" applyFill="1" applyBorder="1" applyAlignment="1" applyProtection="1">
      <alignment horizontal="center" vertical="center" wrapText="1"/>
    </xf>
    <xf numFmtId="0" fontId="44" fillId="0" borderId="25" xfId="0" applyFont="1" applyBorder="1" applyAlignment="1">
      <alignment horizontal="center" wrapText="1"/>
    </xf>
    <xf numFmtId="0" fontId="44" fillId="0" borderId="7" xfId="0" applyFont="1" applyBorder="1" applyAlignment="1">
      <alignment horizontal="center" wrapText="1"/>
    </xf>
    <xf numFmtId="0" fontId="44" fillId="0" borderId="22" xfId="0" applyFont="1" applyBorder="1" applyAlignment="1">
      <alignment horizontal="center" wrapText="1"/>
    </xf>
    <xf numFmtId="0" fontId="44" fillId="0" borderId="24" xfId="0" applyFont="1" applyBorder="1" applyAlignment="1">
      <alignment horizontal="center" wrapText="1"/>
    </xf>
    <xf numFmtId="0" fontId="44" fillId="0" borderId="0" xfId="0" applyFont="1" applyBorder="1" applyAlignment="1">
      <alignment horizontal="center" wrapText="1"/>
    </xf>
    <xf numFmtId="0" fontId="44" fillId="0" borderId="23" xfId="0" applyFont="1" applyBorder="1" applyAlignment="1">
      <alignment horizontal="center" wrapText="1"/>
    </xf>
    <xf numFmtId="0" fontId="44" fillId="0" borderId="8" xfId="0" applyFont="1" applyBorder="1" applyAlignment="1">
      <alignment horizontal="center" wrapText="1"/>
    </xf>
    <xf numFmtId="0" fontId="44" fillId="0" borderId="10" xfId="0" applyFont="1" applyBorder="1" applyAlignment="1">
      <alignment horizontal="center" wrapText="1"/>
    </xf>
    <xf numFmtId="0" fontId="44" fillId="0" borderId="9" xfId="0" applyFont="1" applyBorder="1" applyAlignment="1">
      <alignment horizontal="center" wrapText="1"/>
    </xf>
    <xf numFmtId="0" fontId="45" fillId="38" borderId="2" xfId="0" applyNumberFormat="1" applyFont="1" applyFill="1" applyBorder="1" applyAlignment="1" applyProtection="1">
      <alignment horizontal="center" vertical="center" wrapText="1"/>
    </xf>
    <xf numFmtId="0" fontId="45" fillId="38" borderId="1" xfId="0" applyNumberFormat="1" applyFont="1" applyFill="1" applyBorder="1" applyAlignment="1" applyProtection="1">
      <alignment horizontal="center" vertical="center" wrapText="1"/>
    </xf>
    <xf numFmtId="0" fontId="45" fillId="38" borderId="3" xfId="0" applyNumberFormat="1" applyFont="1" applyFill="1" applyBorder="1" applyAlignment="1" applyProtection="1">
      <alignment horizontal="center" vertical="center" wrapText="1"/>
    </xf>
    <xf numFmtId="0" fontId="44" fillId="0" borderId="1" xfId="0" applyFont="1" applyBorder="1" applyAlignment="1">
      <alignment horizontal="center"/>
    </xf>
    <xf numFmtId="0" fontId="44" fillId="0" borderId="3" xfId="0" applyFont="1" applyBorder="1" applyAlignment="1">
      <alignment horizontal="center"/>
    </xf>
    <xf numFmtId="4" fontId="52" fillId="38" borderId="25" xfId="0" applyNumberFormat="1" applyFont="1" applyFill="1" applyBorder="1" applyAlignment="1" applyProtection="1">
      <alignment horizontal="center" vertical="center" wrapText="1"/>
    </xf>
    <xf numFmtId="4" fontId="52" fillId="38" borderId="7" xfId="0" applyNumberFormat="1" applyFont="1" applyFill="1" applyBorder="1" applyAlignment="1" applyProtection="1">
      <alignment horizontal="center" vertical="center" wrapText="1"/>
    </xf>
    <xf numFmtId="4" fontId="52" fillId="38" borderId="22" xfId="0" applyNumberFormat="1" applyFont="1" applyFill="1" applyBorder="1" applyAlignment="1" applyProtection="1">
      <alignment horizontal="center" vertical="center" wrapText="1"/>
    </xf>
    <xf numFmtId="4" fontId="52" fillId="38" borderId="8" xfId="0" applyNumberFormat="1" applyFont="1" applyFill="1" applyBorder="1" applyAlignment="1" applyProtection="1">
      <alignment horizontal="center" vertical="center" wrapText="1"/>
    </xf>
    <xf numFmtId="4" fontId="52" fillId="38" borderId="10" xfId="0" applyNumberFormat="1" applyFont="1" applyFill="1" applyBorder="1" applyAlignment="1" applyProtection="1">
      <alignment horizontal="center" vertical="center" wrapText="1"/>
    </xf>
    <xf numFmtId="4" fontId="52" fillId="38" borderId="9" xfId="0" applyNumberFormat="1" applyFont="1" applyFill="1" applyBorder="1" applyAlignment="1" applyProtection="1">
      <alignment horizontal="center" vertical="center" wrapText="1"/>
    </xf>
    <xf numFmtId="0" fontId="43" fillId="39" borderId="2" xfId="0" applyNumberFormat="1" applyFont="1" applyFill="1" applyBorder="1" applyAlignment="1">
      <alignment horizontal="left" vertical="center"/>
    </xf>
    <xf numFmtId="0" fontId="43" fillId="39" borderId="1" xfId="0" applyNumberFormat="1" applyFont="1" applyFill="1" applyBorder="1" applyAlignment="1">
      <alignment horizontal="left" vertical="center"/>
    </xf>
    <xf numFmtId="0" fontId="43" fillId="39" borderId="3" xfId="0" applyNumberFormat="1" applyFont="1" applyFill="1" applyBorder="1" applyAlignment="1">
      <alignment horizontal="left" vertical="center"/>
    </xf>
    <xf numFmtId="14" fontId="41" fillId="0" borderId="5" xfId="0" applyNumberFormat="1" applyFont="1" applyFill="1" applyBorder="1" applyAlignment="1">
      <alignment horizontal="center" vertical="center"/>
    </xf>
    <xf numFmtId="14" fontId="41" fillId="0" borderId="21" xfId="0" applyNumberFormat="1" applyFont="1" applyFill="1" applyBorder="1" applyAlignment="1">
      <alignment horizontal="center" vertical="center"/>
    </xf>
    <xf numFmtId="14" fontId="41" fillId="0" borderId="6" xfId="0" applyNumberFormat="1" applyFont="1" applyFill="1" applyBorder="1" applyAlignment="1">
      <alignment horizontal="center" vertical="center"/>
    </xf>
    <xf numFmtId="0" fontId="41" fillId="0" borderId="5" xfId="0" applyNumberFormat="1" applyFont="1" applyFill="1" applyBorder="1" applyAlignment="1">
      <alignment horizontal="left" vertical="top" wrapText="1"/>
    </xf>
    <xf numFmtId="0" fontId="41" fillId="0" borderId="21" xfId="0" applyNumberFormat="1" applyFont="1" applyFill="1" applyBorder="1" applyAlignment="1">
      <alignment horizontal="left" vertical="top" wrapText="1"/>
    </xf>
    <xf numFmtId="0" fontId="41" fillId="0" borderId="6" xfId="0" applyNumberFormat="1" applyFont="1" applyFill="1" applyBorder="1" applyAlignment="1">
      <alignment horizontal="left" vertical="top" wrapText="1"/>
    </xf>
    <xf numFmtId="0" fontId="44" fillId="0" borderId="5" xfId="0" applyNumberFormat="1" applyFont="1" applyFill="1" applyBorder="1" applyAlignment="1">
      <alignment horizontal="left" vertical="top" wrapText="1"/>
    </xf>
    <xf numFmtId="0" fontId="44" fillId="0" borderId="6" xfId="0" applyNumberFormat="1" applyFont="1" applyFill="1" applyBorder="1" applyAlignment="1">
      <alignment horizontal="left" vertical="top" wrapText="1"/>
    </xf>
    <xf numFmtId="0" fontId="41" fillId="0" borderId="25" xfId="0" applyFont="1" applyBorder="1" applyAlignment="1">
      <alignment horizontal="center"/>
    </xf>
    <xf numFmtId="0" fontId="41" fillId="0" borderId="7" xfId="0" applyFont="1" applyBorder="1" applyAlignment="1">
      <alignment horizontal="center"/>
    </xf>
    <xf numFmtId="0" fontId="41" fillId="0" borderId="22" xfId="0" applyFont="1" applyBorder="1" applyAlignment="1">
      <alignment horizontal="center"/>
    </xf>
    <xf numFmtId="0" fontId="41" fillId="0" borderId="24" xfId="0" applyFont="1" applyBorder="1" applyAlignment="1">
      <alignment horizontal="center"/>
    </xf>
    <xf numFmtId="0" fontId="41" fillId="0" borderId="0" xfId="0" applyFont="1" applyBorder="1" applyAlignment="1">
      <alignment horizontal="center"/>
    </xf>
    <xf numFmtId="0" fontId="41" fillId="0" borderId="23" xfId="0" applyFont="1" applyBorder="1" applyAlignment="1">
      <alignment horizontal="center"/>
    </xf>
    <xf numFmtId="0" fontId="41" fillId="0" borderId="8" xfId="0" applyFont="1" applyBorder="1" applyAlignment="1">
      <alignment horizontal="center"/>
    </xf>
    <xf numFmtId="0" fontId="41" fillId="0" borderId="10" xfId="0" applyFont="1" applyBorder="1" applyAlignment="1">
      <alignment horizontal="center"/>
    </xf>
    <xf numFmtId="0" fontId="41" fillId="0" borderId="9" xfId="0" applyFont="1" applyBorder="1" applyAlignment="1">
      <alignment horizontal="center"/>
    </xf>
    <xf numFmtId="4" fontId="52" fillId="38" borderId="24" xfId="0" applyNumberFormat="1" applyFont="1" applyFill="1" applyBorder="1" applyAlignment="1" applyProtection="1">
      <alignment horizontal="center" vertical="center" wrapText="1"/>
    </xf>
    <xf numFmtId="4" fontId="52" fillId="38" borderId="0" xfId="0" applyNumberFormat="1" applyFont="1" applyFill="1" applyBorder="1" applyAlignment="1" applyProtection="1">
      <alignment horizontal="center" vertical="center" wrapText="1"/>
    </xf>
    <xf numFmtId="4" fontId="52" fillId="38" borderId="23" xfId="0" applyNumberFormat="1" applyFont="1" applyFill="1" applyBorder="1" applyAlignment="1" applyProtection="1">
      <alignment horizontal="center" vertical="center" wrapText="1"/>
    </xf>
    <xf numFmtId="0" fontId="44" fillId="0" borderId="2" xfId="0" applyFont="1" applyBorder="1" applyAlignment="1">
      <alignment horizontal="center"/>
    </xf>
    <xf numFmtId="4" fontId="52" fillId="38" borderId="10" xfId="0" applyNumberFormat="1" applyFont="1" applyFill="1" applyBorder="1" applyAlignment="1" applyProtection="1"/>
    <xf numFmtId="4" fontId="52" fillId="38" borderId="1" xfId="0" applyNumberFormat="1" applyFont="1" applyFill="1" applyBorder="1" applyAlignment="1" applyProtection="1"/>
    <xf numFmtId="4" fontId="44" fillId="38" borderId="10" xfId="0" applyNumberFormat="1" applyFont="1" applyFill="1" applyBorder="1" applyAlignment="1" applyProtection="1">
      <alignment horizontal="right"/>
    </xf>
    <xf numFmtId="4" fontId="44" fillId="38" borderId="1" xfId="0" applyNumberFormat="1" applyFont="1" applyFill="1" applyBorder="1" applyAlignment="1" applyProtection="1">
      <alignment horizontal="right"/>
    </xf>
    <xf numFmtId="4" fontId="41" fillId="38" borderId="9" xfId="0" applyNumberFormat="1" applyFont="1" applyFill="1" applyBorder="1" applyAlignment="1" applyProtection="1">
      <alignment horizontal="right"/>
    </xf>
    <xf numFmtId="4" fontId="41" fillId="38" borderId="3" xfId="0" applyNumberFormat="1" applyFont="1" applyFill="1" applyBorder="1" applyAlignment="1" applyProtection="1">
      <alignment horizontal="right"/>
    </xf>
    <xf numFmtId="0" fontId="41" fillId="38" borderId="8" xfId="0" applyFont="1" applyFill="1" applyBorder="1" applyAlignment="1" applyProtection="1">
      <alignment horizontal="center"/>
    </xf>
    <xf numFmtId="0" fontId="41" fillId="38" borderId="2" xfId="0" applyFont="1" applyFill="1" applyBorder="1" applyAlignment="1" applyProtection="1">
      <alignment horizontal="center"/>
    </xf>
    <xf numFmtId="0" fontId="49" fillId="0" borderId="4" xfId="0" applyNumberFormat="1" applyFont="1" applyFill="1" applyBorder="1" applyAlignment="1">
      <alignment horizontal="justify" vertical="top" wrapText="1"/>
    </xf>
    <xf numFmtId="0" fontId="49" fillId="0" borderId="4" xfId="0" applyNumberFormat="1" applyFont="1" applyFill="1" applyBorder="1" applyAlignment="1">
      <alignment horizontal="justify" vertical="top"/>
    </xf>
    <xf numFmtId="0" fontId="44" fillId="0" borderId="4" xfId="0" applyFont="1" applyBorder="1" applyAlignment="1">
      <alignment horizontal="center"/>
    </xf>
    <xf numFmtId="0" fontId="55" fillId="38" borderId="5" xfId="0" applyFont="1" applyFill="1" applyBorder="1" applyAlignment="1" applyProtection="1">
      <alignment horizontal="center" vertical="center" wrapText="1"/>
    </xf>
    <xf numFmtId="0" fontId="55" fillId="38" borderId="21" xfId="0" applyFont="1" applyFill="1" applyBorder="1" applyAlignment="1" applyProtection="1">
      <alignment horizontal="center" vertical="center" wrapText="1"/>
    </xf>
    <xf numFmtId="0" fontId="55" fillId="38" borderId="6" xfId="0" applyFont="1" applyFill="1" applyBorder="1" applyAlignment="1" applyProtection="1">
      <alignment horizontal="center" vertical="center" wrapText="1"/>
    </xf>
    <xf numFmtId="0" fontId="41" fillId="0" borderId="4" xfId="0" applyNumberFormat="1" applyFont="1" applyFill="1" applyBorder="1" applyAlignment="1">
      <alignment horizontal="center" vertical="center"/>
    </xf>
    <xf numFmtId="0" fontId="41" fillId="0" borderId="2" xfId="0" applyFont="1" applyFill="1" applyBorder="1" applyAlignment="1">
      <alignment horizontal="center"/>
    </xf>
    <xf numFmtId="0" fontId="41" fillId="0" borderId="1" xfId="0" applyFont="1" applyFill="1" applyBorder="1" applyAlignment="1">
      <alignment horizontal="center"/>
    </xf>
    <xf numFmtId="0" fontId="41" fillId="0" borderId="3" xfId="0" applyFont="1" applyFill="1" applyBorder="1" applyAlignment="1">
      <alignment horizontal="center"/>
    </xf>
    <xf numFmtId="0" fontId="41" fillId="0" borderId="5" xfId="0" applyFont="1" applyFill="1" applyBorder="1" applyAlignment="1">
      <alignment horizontal="center" vertical="center"/>
    </xf>
    <xf numFmtId="0" fontId="41" fillId="0" borderId="21" xfId="0" applyFont="1" applyFill="1" applyBorder="1" applyAlignment="1">
      <alignment horizontal="center" vertical="center"/>
    </xf>
    <xf numFmtId="0" fontId="41" fillId="0" borderId="6" xfId="0" applyFont="1" applyFill="1" applyBorder="1" applyAlignment="1">
      <alignment horizontal="center" vertical="center"/>
    </xf>
    <xf numFmtId="0" fontId="44" fillId="0" borderId="4" xfId="0" applyFont="1" applyFill="1" applyBorder="1" applyAlignment="1">
      <alignment horizontal="center" wrapText="1"/>
    </xf>
    <xf numFmtId="0" fontId="49" fillId="0" borderId="5" xfId="0" applyNumberFormat="1" applyFont="1" applyFill="1" applyBorder="1" applyAlignment="1">
      <alignment horizontal="justify" vertical="top" wrapText="1"/>
    </xf>
    <xf numFmtId="0" fontId="49" fillId="0" borderId="21" xfId="0" applyNumberFormat="1" applyFont="1" applyFill="1" applyBorder="1" applyAlignment="1">
      <alignment horizontal="justify" vertical="top" wrapText="1"/>
    </xf>
    <xf numFmtId="0" fontId="49" fillId="0" borderId="6" xfId="0" applyNumberFormat="1" applyFont="1" applyFill="1" applyBorder="1" applyAlignment="1">
      <alignment horizontal="justify" vertical="top" wrapText="1"/>
    </xf>
    <xf numFmtId="0" fontId="41" fillId="0" borderId="7" xfId="0" applyNumberFormat="1" applyFont="1" applyFill="1" applyBorder="1" applyAlignment="1">
      <alignment horizontal="center" vertical="top"/>
    </xf>
    <xf numFmtId="0" fontId="41" fillId="0" borderId="22" xfId="0" applyNumberFormat="1" applyFont="1" applyFill="1" applyBorder="1" applyAlignment="1">
      <alignment horizontal="center" vertical="top"/>
    </xf>
    <xf numFmtId="0" fontId="41" fillId="0" borderId="21"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4" fillId="0" borderId="25" xfId="0" applyFont="1" applyBorder="1" applyAlignment="1">
      <alignment horizontal="center"/>
    </xf>
    <xf numFmtId="0" fontId="44" fillId="0" borderId="7" xfId="0" applyFont="1" applyBorder="1" applyAlignment="1">
      <alignment horizontal="center"/>
    </xf>
    <xf numFmtId="0" fontId="44" fillId="0" borderId="22" xfId="0" applyFont="1" applyBorder="1" applyAlignment="1">
      <alignment horizontal="center"/>
    </xf>
    <xf numFmtId="0" fontId="44" fillId="0" borderId="24" xfId="0" applyFont="1" applyBorder="1" applyAlignment="1">
      <alignment horizontal="center"/>
    </xf>
    <xf numFmtId="0" fontId="44" fillId="0" borderId="0" xfId="0" applyFont="1" applyBorder="1" applyAlignment="1">
      <alignment horizontal="center"/>
    </xf>
    <xf numFmtId="0" fontId="44" fillId="0" borderId="23" xfId="0" applyFont="1" applyBorder="1" applyAlignment="1">
      <alignment horizontal="center"/>
    </xf>
    <xf numFmtId="0" fontId="44" fillId="0" borderId="8" xfId="0" applyFont="1" applyBorder="1" applyAlignment="1">
      <alignment horizontal="center"/>
    </xf>
    <xf numFmtId="0" fontId="44" fillId="0" borderId="10" xfId="0" applyFont="1" applyBorder="1" applyAlignment="1">
      <alignment horizontal="center"/>
    </xf>
    <xf numFmtId="0" fontId="44" fillId="0" borderId="9" xfId="0" applyFont="1" applyBorder="1" applyAlignment="1">
      <alignment horizontal="center"/>
    </xf>
    <xf numFmtId="0" fontId="41" fillId="0" borderId="4" xfId="0" applyFont="1" applyBorder="1" applyAlignment="1">
      <alignment horizontal="center"/>
    </xf>
    <xf numFmtId="0" fontId="41" fillId="0" borderId="25" xfId="0" applyNumberFormat="1" applyFont="1" applyFill="1" applyBorder="1" applyAlignment="1">
      <alignment horizontal="center" vertical="top"/>
    </xf>
    <xf numFmtId="49" fontId="41" fillId="38" borderId="4" xfId="138" applyNumberFormat="1" applyFont="1" applyFill="1" applyBorder="1" applyAlignment="1">
      <alignment horizontal="center" vertical="center" wrapText="1"/>
    </xf>
    <xf numFmtId="0" fontId="44" fillId="0" borderId="5" xfId="0" applyFont="1" applyBorder="1" applyAlignment="1">
      <alignment horizontal="center"/>
    </xf>
    <xf numFmtId="14" fontId="41" fillId="0" borderId="4" xfId="0" applyNumberFormat="1" applyFont="1" applyFill="1" applyBorder="1" applyAlignment="1">
      <alignment horizontal="center" vertical="center"/>
    </xf>
    <xf numFmtId="0" fontId="41" fillId="0" borderId="5" xfId="0" applyNumberFormat="1" applyFont="1" applyFill="1" applyBorder="1" applyAlignment="1">
      <alignment horizontal="center" vertical="center" wrapText="1"/>
    </xf>
    <xf numFmtId="0" fontId="41" fillId="0" borderId="6" xfId="0" applyNumberFormat="1" applyFont="1" applyFill="1" applyBorder="1" applyAlignment="1">
      <alignment horizontal="center" vertical="center" wrapText="1"/>
    </xf>
    <xf numFmtId="0" fontId="44" fillId="0" borderId="2" xfId="0" applyNumberFormat="1" applyFont="1" applyBorder="1" applyAlignment="1">
      <alignment horizontal="center" vertical="top" wrapText="1"/>
    </xf>
    <xf numFmtId="0" fontId="44" fillId="0" borderId="1" xfId="0" applyNumberFormat="1" applyFont="1" applyBorder="1" applyAlignment="1">
      <alignment horizontal="center" vertical="top" wrapText="1"/>
    </xf>
    <xf numFmtId="4" fontId="64" fillId="38" borderId="8" xfId="0" applyNumberFormat="1" applyFont="1" applyFill="1" applyBorder="1" applyAlignment="1" applyProtection="1">
      <alignment horizontal="center" vertical="center" wrapText="1"/>
    </xf>
    <xf numFmtId="4" fontId="64" fillId="38" borderId="10" xfId="0" applyNumberFormat="1" applyFont="1" applyFill="1" applyBorder="1" applyAlignment="1" applyProtection="1">
      <alignment horizontal="center" vertical="center" wrapText="1"/>
    </xf>
    <xf numFmtId="0" fontId="44" fillId="0" borderId="0" xfId="0" applyFont="1" applyAlignment="1">
      <alignment horizontal="center"/>
    </xf>
    <xf numFmtId="4" fontId="64" fillId="38" borderId="2" xfId="0" applyNumberFormat="1" applyFont="1" applyFill="1" applyBorder="1" applyAlignment="1" applyProtection="1">
      <alignment horizontal="center" vertical="center" wrapText="1"/>
    </xf>
    <xf numFmtId="4" fontId="64" fillId="38" borderId="1" xfId="0" applyNumberFormat="1" applyFont="1" applyFill="1" applyBorder="1" applyAlignment="1" applyProtection="1">
      <alignment horizontal="center" vertical="center" wrapText="1"/>
    </xf>
    <xf numFmtId="0" fontId="49" fillId="0" borderId="8" xfId="0" applyFont="1" applyBorder="1" applyAlignment="1">
      <alignment horizontal="center"/>
    </xf>
    <xf numFmtId="0" fontId="49" fillId="0" borderId="10" xfId="0" applyFont="1" applyBorder="1" applyAlignment="1">
      <alignment horizontal="center"/>
    </xf>
    <xf numFmtId="0" fontId="44" fillId="0" borderId="3" xfId="0" applyNumberFormat="1" applyFont="1" applyBorder="1" applyAlignment="1">
      <alignment horizontal="center" vertical="top" wrapText="1"/>
    </xf>
    <xf numFmtId="0" fontId="41" fillId="0" borderId="25" xfId="0" applyNumberFormat="1" applyFont="1" applyFill="1" applyBorder="1" applyAlignment="1">
      <alignment horizontal="left" vertical="center" wrapText="1"/>
    </xf>
    <xf numFmtId="0" fontId="41" fillId="0" borderId="7" xfId="0" applyNumberFormat="1" applyFont="1" applyFill="1" applyBorder="1" applyAlignment="1">
      <alignment horizontal="left" vertical="center" wrapText="1"/>
    </xf>
    <xf numFmtId="0" fontId="41" fillId="0" borderId="22" xfId="0" applyNumberFormat="1" applyFont="1" applyFill="1" applyBorder="1" applyAlignment="1">
      <alignment horizontal="left" vertical="center" wrapText="1"/>
    </xf>
    <xf numFmtId="166" fontId="41" fillId="0" borderId="2" xfId="166" applyNumberFormat="1" applyFont="1" applyBorder="1" applyAlignment="1">
      <alignment horizontal="center"/>
    </xf>
    <xf numFmtId="166" fontId="41" fillId="0" borderId="1" xfId="166" applyNumberFormat="1" applyFont="1" applyBorder="1" applyAlignment="1">
      <alignment horizontal="center"/>
    </xf>
    <xf numFmtId="166" fontId="41" fillId="0" borderId="3" xfId="166" applyNumberFormat="1" applyFont="1" applyBorder="1" applyAlignment="1">
      <alignment horizontal="center"/>
    </xf>
    <xf numFmtId="0" fontId="49" fillId="0" borderId="4" xfId="0" applyNumberFormat="1" applyFont="1" applyBorder="1" applyAlignment="1">
      <alignment horizontal="left" vertical="top" wrapText="1"/>
    </xf>
    <xf numFmtId="0" fontId="44" fillId="0" borderId="4" xfId="0" applyFont="1" applyFill="1" applyBorder="1" applyAlignment="1">
      <alignment horizontal="center"/>
    </xf>
    <xf numFmtId="2" fontId="41" fillId="0" borderId="3" xfId="0" applyNumberFormat="1" applyFont="1" applyFill="1" applyBorder="1" applyAlignment="1">
      <alignment horizontal="center"/>
    </xf>
    <xf numFmtId="2" fontId="41" fillId="0" borderId="4" xfId="0" applyNumberFormat="1" applyFont="1" applyFill="1" applyBorder="1" applyAlignment="1">
      <alignment horizontal="center"/>
    </xf>
    <xf numFmtId="0" fontId="41" fillId="0" borderId="4" xfId="0" applyFont="1" applyFill="1" applyBorder="1" applyAlignment="1">
      <alignment horizontal="center" vertical="center"/>
    </xf>
    <xf numFmtId="0" fontId="41" fillId="0" borderId="22" xfId="0" applyNumberFormat="1" applyFont="1" applyFill="1" applyBorder="1" applyAlignment="1">
      <alignment horizontal="center" vertical="center"/>
    </xf>
    <xf numFmtId="0" fontId="41" fillId="0" borderId="23" xfId="0" applyNumberFormat="1" applyFont="1" applyFill="1" applyBorder="1" applyAlignment="1">
      <alignment horizontal="center" vertical="center"/>
    </xf>
    <xf numFmtId="0" fontId="41" fillId="0" borderId="9" xfId="0" applyNumberFormat="1" applyFont="1" applyFill="1" applyBorder="1" applyAlignment="1">
      <alignment horizontal="center" vertical="center"/>
    </xf>
    <xf numFmtId="4" fontId="52" fillId="0" borderId="25" xfId="0" applyNumberFormat="1" applyFont="1" applyFill="1" applyBorder="1" applyAlignment="1" applyProtection="1">
      <alignment horizontal="center" vertical="center" wrapText="1"/>
    </xf>
    <xf numFmtId="4" fontId="52" fillId="0" borderId="7" xfId="0" applyNumberFormat="1" applyFont="1" applyFill="1" applyBorder="1" applyAlignment="1" applyProtection="1">
      <alignment horizontal="center" vertical="center" wrapText="1"/>
    </xf>
    <xf numFmtId="4" fontId="52" fillId="0" borderId="8" xfId="0" applyNumberFormat="1" applyFont="1" applyFill="1" applyBorder="1" applyAlignment="1" applyProtection="1">
      <alignment horizontal="center" vertical="center" wrapText="1"/>
    </xf>
    <xf numFmtId="4" fontId="52" fillId="0" borderId="10" xfId="0" applyNumberFormat="1" applyFont="1" applyFill="1" applyBorder="1" applyAlignment="1" applyProtection="1">
      <alignment horizontal="center" vertical="center" wrapText="1"/>
    </xf>
    <xf numFmtId="0" fontId="44" fillId="38" borderId="2" xfId="0" applyFont="1" applyFill="1" applyBorder="1" applyAlignment="1">
      <alignment horizontal="center" wrapText="1"/>
    </xf>
    <xf numFmtId="0" fontId="44" fillId="38" borderId="1" xfId="0" applyFont="1" applyFill="1" applyBorder="1" applyAlignment="1">
      <alignment horizontal="center" wrapText="1"/>
    </xf>
    <xf numFmtId="0" fontId="44" fillId="38" borderId="3" xfId="0" applyFont="1" applyFill="1" applyBorder="1" applyAlignment="1">
      <alignment horizontal="center" wrapText="1"/>
    </xf>
    <xf numFmtId="0" fontId="44" fillId="0" borderId="2" xfId="0" applyFont="1" applyBorder="1" applyAlignment="1">
      <alignment horizontal="center" wrapText="1"/>
    </xf>
    <xf numFmtId="0" fontId="44" fillId="0" borderId="1" xfId="0" applyFont="1" applyBorder="1" applyAlignment="1">
      <alignment horizontal="center" wrapText="1"/>
    </xf>
    <xf numFmtId="0" fontId="44" fillId="0" borderId="3" xfId="0" applyFont="1" applyBorder="1" applyAlignment="1">
      <alignment horizontal="center" wrapText="1"/>
    </xf>
    <xf numFmtId="0" fontId="44" fillId="38" borderId="1" xfId="0" applyFont="1" applyFill="1" applyBorder="1" applyAlignment="1">
      <alignment horizontal="center"/>
    </xf>
    <xf numFmtId="0" fontId="44" fillId="38" borderId="3" xfId="0" applyFont="1" applyFill="1" applyBorder="1" applyAlignment="1">
      <alignment horizontal="center"/>
    </xf>
    <xf numFmtId="0" fontId="49" fillId="0" borderId="5"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6" xfId="0" applyFont="1" applyFill="1" applyBorder="1" applyAlignment="1" applyProtection="1">
      <alignment horizontal="center" vertical="center" wrapText="1"/>
    </xf>
    <xf numFmtId="0" fontId="44" fillId="0" borderId="22" xfId="0" applyNumberFormat="1" applyFont="1" applyFill="1" applyBorder="1" applyAlignment="1">
      <alignment horizontal="center" vertical="center" wrapText="1"/>
    </xf>
    <xf numFmtId="0" fontId="44" fillId="0" borderId="23"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4" fontId="52" fillId="0" borderId="24" xfId="0" applyNumberFormat="1" applyFont="1" applyFill="1" applyBorder="1" applyAlignment="1" applyProtection="1">
      <alignment horizontal="center" vertical="center" wrapText="1"/>
    </xf>
    <xf numFmtId="4" fontId="52" fillId="0" borderId="0" xfId="0" applyNumberFormat="1" applyFont="1" applyFill="1" applyBorder="1" applyAlignment="1" applyProtection="1">
      <alignment horizontal="center" vertical="center" wrapText="1"/>
    </xf>
    <xf numFmtId="0" fontId="49" fillId="0" borderId="2" xfId="0" applyFont="1" applyBorder="1" applyAlignment="1">
      <alignment horizontal="center"/>
    </xf>
    <xf numFmtId="0" fontId="49" fillId="0" borderId="1" xfId="0" applyFont="1" applyBorder="1" applyAlignment="1">
      <alignment horizontal="center"/>
    </xf>
    <xf numFmtId="0" fontId="44" fillId="0" borderId="22" xfId="0" applyNumberFormat="1" applyFont="1" applyBorder="1" applyAlignment="1">
      <alignment horizontal="center" vertical="center"/>
    </xf>
    <xf numFmtId="0" fontId="44" fillId="0" borderId="23" xfId="0" applyNumberFormat="1" applyFont="1" applyBorder="1" applyAlignment="1">
      <alignment horizontal="center" vertical="center"/>
    </xf>
    <xf numFmtId="0" fontId="44" fillId="0" borderId="9" xfId="0" applyNumberFormat="1" applyFont="1" applyBorder="1" applyAlignment="1">
      <alignment horizontal="center" vertical="center"/>
    </xf>
    <xf numFmtId="0" fontId="41" fillId="0" borderId="2" xfId="0" applyNumberFormat="1" applyFont="1" applyFill="1" applyBorder="1" applyAlignment="1">
      <alignment horizontal="center" vertical="top"/>
    </xf>
    <xf numFmtId="0" fontId="41" fillId="0" borderId="1" xfId="0" applyNumberFormat="1" applyFont="1" applyFill="1" applyBorder="1" applyAlignment="1">
      <alignment horizontal="center" vertical="top"/>
    </xf>
    <xf numFmtId="0" fontId="41" fillId="0" borderId="3" xfId="0" applyNumberFormat="1" applyFont="1" applyFill="1" applyBorder="1" applyAlignment="1">
      <alignment horizontal="center" vertical="top"/>
    </xf>
    <xf numFmtId="0" fontId="41" fillId="0" borderId="4" xfId="0" applyNumberFormat="1" applyFont="1" applyFill="1" applyBorder="1" applyAlignment="1">
      <alignment horizontal="center" vertical="top"/>
    </xf>
    <xf numFmtId="0" fontId="44" fillId="0" borderId="4" xfId="0" applyNumberFormat="1" applyFont="1" applyFill="1" applyBorder="1" applyAlignment="1">
      <alignment horizontal="center" vertical="center"/>
    </xf>
    <xf numFmtId="0" fontId="41" fillId="0" borderId="21" xfId="0" applyFont="1" applyFill="1" applyBorder="1" applyAlignment="1" applyProtection="1">
      <alignment horizontal="center" vertical="center" wrapText="1"/>
    </xf>
    <xf numFmtId="4" fontId="52" fillId="38" borderId="1" xfId="0" applyNumberFormat="1" applyFont="1" applyFill="1" applyBorder="1" applyAlignment="1" applyProtection="1">
      <alignment horizontal="center" vertical="center" wrapText="1"/>
    </xf>
    <xf numFmtId="4" fontId="52" fillId="38" borderId="3" xfId="0" applyNumberFormat="1" applyFont="1" applyFill="1" applyBorder="1" applyAlignment="1" applyProtection="1">
      <alignment horizontal="center" vertical="center" wrapText="1"/>
    </xf>
    <xf numFmtId="0" fontId="58" fillId="35" borderId="4" xfId="120" applyFont="1" applyFill="1" applyBorder="1" applyAlignment="1" applyProtection="1">
      <alignment horizontal="center" vertical="center"/>
    </xf>
    <xf numFmtId="0" fontId="44" fillId="0" borderId="22"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xf>
    <xf numFmtId="0" fontId="44" fillId="0" borderId="1" xfId="0" applyFont="1" applyFill="1" applyBorder="1" applyAlignment="1">
      <alignment horizontal="center"/>
    </xf>
    <xf numFmtId="0" fontId="44" fillId="0" borderId="3" xfId="0" applyFont="1" applyFill="1" applyBorder="1" applyAlignment="1">
      <alignment horizontal="center"/>
    </xf>
    <xf numFmtId="4" fontId="52" fillId="0" borderId="1" xfId="0" applyNumberFormat="1" applyFont="1" applyFill="1" applyBorder="1" applyAlignment="1" applyProtection="1">
      <alignment horizontal="center" vertical="center" wrapText="1"/>
    </xf>
    <xf numFmtId="4" fontId="52" fillId="0" borderId="3" xfId="0" applyNumberFormat="1" applyFont="1" applyFill="1" applyBorder="1" applyAlignment="1" applyProtection="1">
      <alignment horizontal="center" vertical="center" wrapText="1"/>
    </xf>
    <xf numFmtId="4" fontId="52" fillId="0" borderId="2" xfId="0" applyNumberFormat="1" applyFont="1" applyFill="1" applyBorder="1" applyAlignment="1" applyProtection="1">
      <alignment horizontal="center" vertical="center" wrapText="1"/>
    </xf>
    <xf numFmtId="0" fontId="55" fillId="38" borderId="22" xfId="0" applyFont="1" applyFill="1" applyBorder="1" applyAlignment="1" applyProtection="1">
      <alignment horizontal="center" vertical="center" wrapText="1"/>
    </xf>
    <xf numFmtId="0" fontId="55" fillId="38" borderId="23" xfId="0" applyFont="1" applyFill="1" applyBorder="1" applyAlignment="1" applyProtection="1">
      <alignment horizontal="center" vertical="center" wrapText="1"/>
    </xf>
    <xf numFmtId="0" fontId="41" fillId="0" borderId="25" xfId="0" applyNumberFormat="1" applyFont="1" applyFill="1" applyBorder="1" applyAlignment="1">
      <alignment horizontal="center" vertical="center"/>
    </xf>
    <xf numFmtId="0" fontId="44" fillId="0" borderId="4" xfId="0" applyNumberFormat="1" applyFont="1" applyBorder="1" applyAlignment="1">
      <alignment horizontal="center" vertical="center"/>
    </xf>
    <xf numFmtId="0" fontId="49" fillId="0" borderId="1" xfId="0" applyFont="1" applyFill="1" applyBorder="1" applyAlignment="1">
      <alignment horizontal="right"/>
    </xf>
    <xf numFmtId="0" fontId="49" fillId="0" borderId="3" xfId="0" applyFont="1" applyFill="1" applyBorder="1" applyAlignment="1">
      <alignment horizontal="right"/>
    </xf>
    <xf numFmtId="49" fontId="49" fillId="0" borderId="4" xfId="0" applyNumberFormat="1" applyFont="1" applyFill="1" applyBorder="1" applyAlignment="1">
      <alignment horizontal="center" vertical="center" wrapText="1"/>
    </xf>
    <xf numFmtId="0" fontId="38" fillId="38" borderId="2" xfId="120" applyFont="1" applyFill="1" applyBorder="1" applyAlignment="1" applyProtection="1">
      <alignment horizontal="center"/>
    </xf>
    <xf numFmtId="0" fontId="38" fillId="38" borderId="1" xfId="120" applyFont="1" applyFill="1" applyBorder="1" applyAlignment="1" applyProtection="1">
      <alignment horizontal="center"/>
    </xf>
    <xf numFmtId="0" fontId="38" fillId="38" borderId="3" xfId="120" applyFont="1" applyFill="1" applyBorder="1" applyAlignment="1" applyProtection="1">
      <alignment horizontal="center"/>
    </xf>
    <xf numFmtId="49" fontId="49" fillId="0" borderId="5" xfId="0" applyNumberFormat="1" applyFont="1" applyFill="1" applyBorder="1" applyAlignment="1">
      <alignment horizontal="center" vertical="center"/>
    </xf>
    <xf numFmtId="49" fontId="49" fillId="0" borderId="6" xfId="0" applyNumberFormat="1" applyFont="1" applyFill="1" applyBorder="1" applyAlignment="1">
      <alignment horizontal="center" vertical="center"/>
    </xf>
    <xf numFmtId="49" fontId="49" fillId="0" borderId="0" xfId="0" applyNumberFormat="1" applyFont="1" applyFill="1" applyAlignment="1">
      <alignment horizontal="center" vertical="center" wrapText="1"/>
    </xf>
    <xf numFmtId="0" fontId="49" fillId="0" borderId="2" xfId="0" applyFont="1" applyFill="1" applyBorder="1" applyAlignment="1">
      <alignment horizontal="center"/>
    </xf>
    <xf numFmtId="0" fontId="49" fillId="0" borderId="1" xfId="0" applyFont="1" applyFill="1" applyBorder="1" applyAlignment="1">
      <alignment horizontal="center"/>
    </xf>
    <xf numFmtId="0" fontId="49" fillId="0" borderId="3" xfId="0" applyFont="1" applyFill="1" applyBorder="1" applyAlignment="1">
      <alignment horizontal="center"/>
    </xf>
    <xf numFmtId="1" fontId="49" fillId="0" borderId="5" xfId="0" applyNumberFormat="1" applyFont="1" applyBorder="1" applyAlignment="1">
      <alignment horizontal="center" vertical="center" wrapText="1"/>
    </xf>
    <xf numFmtId="1" fontId="49" fillId="0" borderId="6" xfId="0" applyNumberFormat="1" applyFont="1" applyBorder="1" applyAlignment="1">
      <alignment horizontal="center" vertical="center" wrapText="1"/>
    </xf>
    <xf numFmtId="0" fontId="49" fillId="0" borderId="2" xfId="144" applyNumberFormat="1" applyFont="1" applyFill="1" applyBorder="1" applyAlignment="1">
      <alignment horizontal="center" wrapText="1"/>
    </xf>
    <xf numFmtId="0" fontId="49" fillId="0" borderId="1" xfId="144" applyNumberFormat="1" applyFont="1" applyFill="1" applyBorder="1" applyAlignment="1">
      <alignment horizontal="center" wrapText="1"/>
    </xf>
    <xf numFmtId="0" fontId="49" fillId="0" borderId="3" xfId="144" applyNumberFormat="1" applyFont="1" applyFill="1" applyBorder="1" applyAlignment="1">
      <alignment horizontal="center" wrapText="1"/>
    </xf>
    <xf numFmtId="0" fontId="40" fillId="0" borderId="2" xfId="0" applyFont="1" applyBorder="1" applyAlignment="1">
      <alignment horizontal="center"/>
    </xf>
    <xf numFmtId="0" fontId="40" fillId="0" borderId="1" xfId="0" applyFont="1" applyBorder="1" applyAlignment="1">
      <alignment horizontal="center"/>
    </xf>
    <xf numFmtId="0" fontId="40" fillId="0" borderId="3" xfId="0" applyFont="1" applyBorder="1" applyAlignment="1">
      <alignment horizontal="center"/>
    </xf>
    <xf numFmtId="49" fontId="49" fillId="0" borderId="21" xfId="0" applyNumberFormat="1" applyFont="1" applyFill="1" applyBorder="1" applyAlignment="1">
      <alignment horizontal="center" vertical="center"/>
    </xf>
    <xf numFmtId="49" fontId="49" fillId="0" borderId="0" xfId="0" applyNumberFormat="1" applyFont="1" applyFill="1" applyAlignment="1">
      <alignment horizontal="center" vertical="center"/>
    </xf>
    <xf numFmtId="49" fontId="49" fillId="0" borderId="5" xfId="0" applyNumberFormat="1" applyFont="1" applyFill="1" applyBorder="1" applyAlignment="1">
      <alignment horizontal="center" vertical="center" wrapText="1"/>
    </xf>
    <xf numFmtId="49" fontId="49" fillId="0" borderId="6"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0" fontId="49" fillId="0" borderId="2" xfId="144" applyNumberFormat="1" applyFont="1" applyFill="1" applyBorder="1" applyAlignment="1">
      <alignment horizontal="right" wrapText="1"/>
    </xf>
    <xf numFmtId="0" fontId="49" fillId="0" borderId="1" xfId="144" applyNumberFormat="1" applyFont="1" applyFill="1" applyBorder="1" applyAlignment="1">
      <alignment horizontal="right" wrapText="1"/>
    </xf>
    <xf numFmtId="0" fontId="49" fillId="0" borderId="3" xfId="144" applyNumberFormat="1" applyFont="1" applyFill="1" applyBorder="1" applyAlignment="1">
      <alignment horizontal="right" wrapText="1"/>
    </xf>
    <xf numFmtId="0" fontId="40" fillId="0" borderId="2" xfId="0" applyNumberFormat="1" applyFont="1" applyFill="1" applyBorder="1" applyAlignment="1">
      <alignment horizontal="left" vertical="center" wrapText="1"/>
    </xf>
    <xf numFmtId="0" fontId="40" fillId="0" borderId="1" xfId="0" applyNumberFormat="1" applyFont="1" applyFill="1" applyBorder="1" applyAlignment="1">
      <alignment horizontal="left" vertical="center" wrapText="1"/>
    </xf>
    <xf numFmtId="0" fontId="40" fillId="0" borderId="3" xfId="0" applyNumberFormat="1" applyFont="1" applyFill="1" applyBorder="1" applyAlignment="1">
      <alignment horizontal="left" vertical="center" wrapText="1"/>
    </xf>
    <xf numFmtId="49" fontId="40" fillId="0" borderId="2"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40" fillId="38" borderId="2" xfId="0" applyNumberFormat="1" applyFont="1" applyFill="1" applyBorder="1" applyAlignment="1">
      <alignment horizontal="left" vertical="center" wrapText="1"/>
    </xf>
    <xf numFmtId="0" fontId="40" fillId="38" borderId="1" xfId="0" applyNumberFormat="1" applyFont="1" applyFill="1" applyBorder="1" applyAlignment="1">
      <alignment horizontal="left" vertical="center" wrapText="1"/>
    </xf>
    <xf numFmtId="0" fontId="40" fillId="38" borderId="3" xfId="0" applyNumberFormat="1" applyFont="1" applyFill="1" applyBorder="1" applyAlignment="1">
      <alignment horizontal="left" vertical="center" wrapText="1"/>
    </xf>
    <xf numFmtId="165" fontId="39" fillId="0" borderId="1" xfId="0" applyNumberFormat="1" applyFont="1" applyFill="1" applyBorder="1" applyAlignment="1">
      <alignment horizontal="right" wrapText="1"/>
    </xf>
    <xf numFmtId="49" fontId="39" fillId="38" borderId="2" xfId="0" applyNumberFormat="1" applyFont="1" applyFill="1" applyBorder="1" applyAlignment="1">
      <alignment horizontal="center" vertical="center" wrapText="1"/>
    </xf>
    <xf numFmtId="49" fontId="39" fillId="38" borderId="1" xfId="0" applyNumberFormat="1" applyFont="1" applyFill="1" applyBorder="1" applyAlignment="1">
      <alignment horizontal="center" vertical="center" wrapText="1"/>
    </xf>
    <xf numFmtId="49" fontId="39" fillId="38" borderId="3" xfId="0" applyNumberFormat="1" applyFont="1" applyFill="1" applyBorder="1" applyAlignment="1">
      <alignment horizontal="center" vertical="center" wrapText="1"/>
    </xf>
    <xf numFmtId="49" fontId="49" fillId="0" borderId="2" xfId="0" applyNumberFormat="1" applyFont="1" applyFill="1" applyBorder="1" applyAlignment="1">
      <alignment horizontal="center" vertical="center" wrapText="1"/>
    </xf>
    <xf numFmtId="49" fontId="49" fillId="0" borderId="1" xfId="0" applyNumberFormat="1" applyFont="1" applyFill="1" applyBorder="1" applyAlignment="1">
      <alignment horizontal="center" vertical="center" wrapText="1"/>
    </xf>
    <xf numFmtId="49" fontId="49" fillId="0" borderId="3" xfId="0" applyNumberFormat="1" applyFont="1" applyFill="1" applyBorder="1" applyAlignment="1">
      <alignment horizontal="center" vertical="center" wrapText="1"/>
    </xf>
    <xf numFmtId="4" fontId="49" fillId="0" borderId="4" xfId="0" applyNumberFormat="1" applyFont="1" applyFill="1" applyBorder="1" applyAlignment="1">
      <alignment horizontal="right" wrapText="1"/>
    </xf>
    <xf numFmtId="4" fontId="49" fillId="43" borderId="1" xfId="0" applyNumberFormat="1" applyFont="1" applyFill="1" applyBorder="1" applyAlignment="1">
      <alignment horizontal="right" wrapText="1"/>
    </xf>
    <xf numFmtId="165" fontId="39" fillId="38" borderId="1" xfId="0" applyNumberFormat="1" applyFont="1" applyFill="1" applyBorder="1" applyAlignment="1" applyProtection="1">
      <alignment horizontal="right" vertical="center" wrapText="1"/>
    </xf>
    <xf numFmtId="165" fontId="39" fillId="38" borderId="3" xfId="0" applyNumberFormat="1" applyFont="1" applyFill="1" applyBorder="1" applyAlignment="1" applyProtection="1">
      <alignment horizontal="right" vertical="center" wrapText="1"/>
    </xf>
    <xf numFmtId="0" fontId="49" fillId="41" borderId="1" xfId="0" applyFont="1" applyFill="1" applyBorder="1" applyAlignment="1">
      <alignment horizontal="justify" vertical="top" wrapText="1"/>
    </xf>
    <xf numFmtId="4" fontId="49" fillId="0" borderId="2" xfId="0" applyNumberFormat="1" applyFont="1" applyFill="1" applyBorder="1" applyAlignment="1">
      <alignment horizontal="center" wrapText="1"/>
    </xf>
    <xf numFmtId="4" fontId="49" fillId="0" borderId="1" xfId="0" applyNumberFormat="1" applyFont="1" applyFill="1" applyBorder="1" applyAlignment="1">
      <alignment horizontal="center" wrapText="1"/>
    </xf>
    <xf numFmtId="4" fontId="49" fillId="0" borderId="3" xfId="0" applyNumberFormat="1" applyFont="1" applyFill="1" applyBorder="1" applyAlignment="1">
      <alignment horizontal="center" wrapText="1"/>
    </xf>
    <xf numFmtId="0" fontId="40" fillId="38" borderId="2" xfId="0" applyNumberFormat="1" applyFont="1" applyFill="1" applyBorder="1" applyAlignment="1">
      <alignment horizontal="center" vertical="center" wrapText="1"/>
    </xf>
    <xf numFmtId="0" fontId="40" fillId="38" borderId="1" xfId="0" applyNumberFormat="1" applyFont="1" applyFill="1" applyBorder="1" applyAlignment="1">
      <alignment horizontal="center" vertical="center" wrapText="1"/>
    </xf>
    <xf numFmtId="0" fontId="40" fillId="38" borderId="3"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0" fontId="49" fillId="41" borderId="1" xfId="0" applyFont="1" applyFill="1" applyBorder="1" applyAlignment="1">
      <alignment horizontal="left" vertical="top"/>
    </xf>
    <xf numFmtId="0" fontId="49" fillId="0" borderId="4" xfId="0" applyFont="1" applyFill="1" applyBorder="1" applyAlignment="1">
      <alignment horizontal="center" wrapText="1"/>
    </xf>
    <xf numFmtId="0" fontId="49" fillId="0" borderId="5"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6" xfId="0" applyFont="1" applyFill="1" applyBorder="1" applyAlignment="1">
      <alignment horizontal="center" vertical="center" wrapText="1"/>
    </xf>
    <xf numFmtId="4" fontId="49" fillId="0" borderId="2" xfId="0" applyNumberFormat="1" applyFont="1" applyFill="1" applyBorder="1" applyAlignment="1">
      <alignment horizontal="right" wrapText="1"/>
    </xf>
    <xf numFmtId="4" fontId="49" fillId="0" borderId="1" xfId="0" applyNumberFormat="1" applyFont="1" applyFill="1" applyBorder="1" applyAlignment="1">
      <alignment horizontal="right" wrapText="1"/>
    </xf>
    <xf numFmtId="4" fontId="49" fillId="0" borderId="3" xfId="0" applyNumberFormat="1" applyFont="1" applyFill="1" applyBorder="1" applyAlignment="1">
      <alignment horizontal="right" wrapText="1"/>
    </xf>
    <xf numFmtId="49" fontId="49" fillId="38" borderId="2" xfId="0" applyNumberFormat="1" applyFont="1" applyFill="1" applyBorder="1" applyAlignment="1">
      <alignment horizontal="center" vertical="center" wrapText="1"/>
    </xf>
    <xf numFmtId="49" fontId="49" fillId="38" borderId="1" xfId="0" applyNumberFormat="1" applyFont="1" applyFill="1" applyBorder="1" applyAlignment="1">
      <alignment horizontal="center" vertical="center" wrapText="1"/>
    </xf>
    <xf numFmtId="49" fontId="49" fillId="38" borderId="3" xfId="0" applyNumberFormat="1" applyFont="1" applyFill="1" applyBorder="1" applyAlignment="1">
      <alignment horizontal="center" vertical="center" wrapText="1"/>
    </xf>
    <xf numFmtId="0" fontId="40" fillId="0" borderId="2" xfId="0" applyFont="1" applyBorder="1" applyAlignment="1">
      <alignment horizontal="center" vertical="center"/>
    </xf>
    <xf numFmtId="0" fontId="40" fillId="0" borderId="1" xfId="0" applyFont="1" applyBorder="1" applyAlignment="1">
      <alignment horizontal="center" vertical="center"/>
    </xf>
    <xf numFmtId="0" fontId="49" fillId="0" borderId="2" xfId="0" applyFont="1" applyFill="1" applyBorder="1" applyAlignment="1">
      <alignment horizontal="right" wrapText="1"/>
    </xf>
    <xf numFmtId="0" fontId="49" fillId="0" borderId="1" xfId="0" applyFont="1" applyFill="1" applyBorder="1" applyAlignment="1">
      <alignment horizontal="right" wrapText="1"/>
    </xf>
    <xf numFmtId="0" fontId="49" fillId="0" borderId="3" xfId="0" applyFont="1" applyFill="1" applyBorder="1" applyAlignment="1">
      <alignment horizontal="right" wrapText="1"/>
    </xf>
    <xf numFmtId="0" fontId="39" fillId="39" borderId="1" xfId="0" applyFont="1" applyFill="1" applyBorder="1" applyAlignment="1">
      <alignment horizontal="justify" vertical="top"/>
    </xf>
    <xf numFmtId="0" fontId="39" fillId="39" borderId="1" xfId="0" applyFont="1" applyFill="1" applyBorder="1" applyAlignment="1"/>
    <xf numFmtId="4" fontId="49" fillId="0" borderId="2" xfId="0" applyNumberFormat="1" applyFont="1" applyFill="1" applyBorder="1" applyAlignment="1">
      <alignment horizontal="center"/>
    </xf>
    <xf numFmtId="4" fontId="49" fillId="0" borderId="1" xfId="0" applyNumberFormat="1" applyFont="1" applyFill="1" applyBorder="1" applyAlignment="1">
      <alignment horizontal="center"/>
    </xf>
    <xf numFmtId="4" fontId="49" fillId="0" borderId="3" xfId="0" applyNumberFormat="1" applyFont="1" applyFill="1" applyBorder="1" applyAlignment="1">
      <alignment horizontal="center"/>
    </xf>
    <xf numFmtId="0" fontId="49" fillId="0" borderId="2" xfId="0" applyFont="1" applyFill="1" applyBorder="1" applyAlignment="1">
      <alignment horizontal="center" wrapText="1"/>
    </xf>
    <xf numFmtId="0" fontId="49" fillId="0" borderId="1" xfId="0" applyFont="1" applyFill="1" applyBorder="1" applyAlignment="1">
      <alignment horizontal="center" wrapText="1"/>
    </xf>
    <xf numFmtId="0" fontId="49" fillId="0" borderId="3" xfId="0" applyFont="1" applyFill="1" applyBorder="1" applyAlignment="1">
      <alignment horizontal="center" wrapText="1"/>
    </xf>
    <xf numFmtId="49" fontId="49" fillId="38" borderId="5" xfId="0" applyNumberFormat="1" applyFont="1" applyFill="1" applyBorder="1" applyAlignment="1">
      <alignment horizontal="center" vertical="center"/>
    </xf>
    <xf numFmtId="49" fontId="49" fillId="38" borderId="6" xfId="0" applyNumberFormat="1" applyFont="1" applyFill="1" applyBorder="1" applyAlignment="1">
      <alignment horizontal="center" vertical="center"/>
    </xf>
    <xf numFmtId="49" fontId="49" fillId="0" borderId="24" xfId="0" applyNumberFormat="1" applyFont="1" applyFill="1" applyBorder="1" applyAlignment="1">
      <alignment horizontal="center" vertical="center" wrapText="1"/>
    </xf>
    <xf numFmtId="0" fontId="49" fillId="41" borderId="2" xfId="0" applyFont="1" applyFill="1" applyBorder="1" applyAlignment="1">
      <alignment horizontal="left" vertical="top" wrapText="1"/>
    </xf>
    <xf numFmtId="0" fontId="49" fillId="41" borderId="1" xfId="0" applyFont="1" applyFill="1" applyBorder="1" applyAlignment="1">
      <alignment horizontal="left" vertical="top" wrapText="1"/>
    </xf>
    <xf numFmtId="0" fontId="49" fillId="41" borderId="3" xfId="0" applyFont="1" applyFill="1" applyBorder="1" applyAlignment="1">
      <alignment horizontal="left" vertical="top" wrapText="1"/>
    </xf>
    <xf numFmtId="165" fontId="39" fillId="39" borderId="1" xfId="0" applyNumberFormat="1" applyFont="1" applyFill="1" applyBorder="1" applyAlignment="1">
      <alignment horizontal="right" vertical="top"/>
    </xf>
    <xf numFmtId="0" fontId="40" fillId="0" borderId="4" xfId="0" applyFont="1" applyBorder="1" applyAlignment="1">
      <alignment horizontal="right"/>
    </xf>
    <xf numFmtId="0" fontId="40" fillId="0" borderId="2" xfId="0" applyFont="1" applyBorder="1" applyAlignment="1">
      <alignment horizontal="right"/>
    </xf>
    <xf numFmtId="0" fontId="40" fillId="0" borderId="1" xfId="0" applyFont="1" applyBorder="1" applyAlignment="1">
      <alignment horizontal="right"/>
    </xf>
    <xf numFmtId="0" fontId="40" fillId="0" borderId="2" xfId="0" applyFont="1" applyFill="1" applyBorder="1" applyAlignment="1">
      <alignment horizontal="center" vertical="top" wrapText="1"/>
    </xf>
    <xf numFmtId="0" fontId="40" fillId="0" borderId="1" xfId="0" applyFont="1" applyFill="1" applyBorder="1" applyAlignment="1">
      <alignment horizontal="center" vertical="top" wrapText="1"/>
    </xf>
    <xf numFmtId="0" fontId="40" fillId="0" borderId="3" xfId="0" applyFont="1" applyFill="1" applyBorder="1" applyAlignment="1">
      <alignment horizontal="center" vertical="top" wrapText="1"/>
    </xf>
    <xf numFmtId="0" fontId="39" fillId="39" borderId="2" xfId="0" applyNumberFormat="1" applyFont="1" applyFill="1" applyBorder="1" applyAlignment="1" applyProtection="1">
      <alignment horizontal="left" vertical="center" wrapText="1"/>
    </xf>
    <xf numFmtId="0" fontId="39" fillId="39" borderId="1" xfId="0" applyNumberFormat="1" applyFont="1" applyFill="1" applyBorder="1" applyAlignment="1" applyProtection="1">
      <alignment horizontal="left" vertical="center" wrapText="1"/>
    </xf>
    <xf numFmtId="0" fontId="39" fillId="39" borderId="3" xfId="0" applyNumberFormat="1" applyFont="1" applyFill="1" applyBorder="1" applyAlignment="1" applyProtection="1">
      <alignment horizontal="left" vertical="center" wrapText="1"/>
    </xf>
    <xf numFmtId="0" fontId="49" fillId="38" borderId="2" xfId="0" applyFont="1" applyFill="1" applyBorder="1" applyAlignment="1">
      <alignment horizontal="right" wrapText="1"/>
    </xf>
    <xf numFmtId="0" fontId="49" fillId="38" borderId="1" xfId="0" applyFont="1" applyFill="1" applyBorder="1" applyAlignment="1">
      <alignment horizontal="right" wrapText="1"/>
    </xf>
    <xf numFmtId="0" fontId="49" fillId="38" borderId="3" xfId="0" applyFont="1" applyFill="1" applyBorder="1" applyAlignment="1">
      <alignment horizontal="right" wrapText="1"/>
    </xf>
    <xf numFmtId="0" fontId="39" fillId="0" borderId="2" xfId="0"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39" fillId="0" borderId="3" xfId="0" applyFont="1" applyFill="1" applyBorder="1" applyAlignment="1" applyProtection="1">
      <alignment horizontal="center" vertical="center" wrapText="1"/>
    </xf>
    <xf numFmtId="0" fontId="49" fillId="0" borderId="2" xfId="0" applyFont="1" applyFill="1" applyBorder="1" applyAlignment="1" applyProtection="1">
      <alignment horizontal="left" vertical="center" wrapText="1"/>
    </xf>
    <xf numFmtId="0" fontId="49" fillId="0" borderId="1" xfId="0" applyFont="1" applyFill="1" applyBorder="1" applyAlignment="1" applyProtection="1">
      <alignment horizontal="left" vertical="center" wrapText="1"/>
    </xf>
    <xf numFmtId="0" fontId="39" fillId="38" borderId="8" xfId="0" applyFont="1" applyFill="1" applyBorder="1" applyAlignment="1" applyProtection="1">
      <alignment horizontal="center" vertical="center" wrapText="1"/>
    </xf>
    <xf numFmtId="0" fontId="39" fillId="38" borderId="10" xfId="0" applyFont="1" applyFill="1" applyBorder="1" applyAlignment="1" applyProtection="1">
      <alignment horizontal="center" vertical="center" wrapText="1"/>
    </xf>
    <xf numFmtId="0" fontId="40" fillId="0" borderId="3" xfId="0" applyFont="1" applyBorder="1" applyAlignment="1">
      <alignment horizontal="center" vertical="center"/>
    </xf>
    <xf numFmtId="0" fontId="49"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49" fillId="41" borderId="1" xfId="0" applyFont="1" applyFill="1" applyBorder="1" applyAlignment="1">
      <alignment wrapText="1"/>
    </xf>
    <xf numFmtId="0" fontId="49" fillId="38" borderId="2" xfId="0" applyFont="1" applyFill="1" applyBorder="1" applyAlignment="1">
      <alignment horizontal="right"/>
    </xf>
    <xf numFmtId="0" fontId="49" fillId="38" borderId="1" xfId="0" applyFont="1" applyFill="1" applyBorder="1" applyAlignment="1">
      <alignment horizontal="right"/>
    </xf>
    <xf numFmtId="0" fontId="49" fillId="38" borderId="3" xfId="0" applyFont="1" applyFill="1" applyBorder="1" applyAlignment="1">
      <alignment horizontal="right"/>
    </xf>
    <xf numFmtId="2" fontId="49" fillId="38" borderId="2" xfId="0" applyNumberFormat="1" applyFont="1" applyFill="1" applyBorder="1" applyAlignment="1">
      <alignment horizontal="right" wrapText="1"/>
    </xf>
    <xf numFmtId="2" fontId="49" fillId="38" borderId="1" xfId="0" applyNumberFormat="1" applyFont="1" applyFill="1" applyBorder="1" applyAlignment="1">
      <alignment horizontal="right" wrapText="1"/>
    </xf>
    <xf numFmtId="2" fontId="49" fillId="38" borderId="3" xfId="0" applyNumberFormat="1" applyFont="1" applyFill="1" applyBorder="1" applyAlignment="1">
      <alignment horizontal="right" wrapText="1"/>
    </xf>
    <xf numFmtId="0" fontId="38" fillId="35" borderId="2" xfId="120" applyFont="1" applyFill="1" applyBorder="1" applyAlignment="1" applyProtection="1">
      <alignment horizontal="center" vertical="center"/>
    </xf>
    <xf numFmtId="0" fontId="38" fillId="35" borderId="1" xfId="120" applyFont="1" applyFill="1" applyBorder="1" applyAlignment="1" applyProtection="1">
      <alignment horizontal="center" vertical="center"/>
    </xf>
    <xf numFmtId="0" fontId="38" fillId="35" borderId="3" xfId="120" applyFont="1" applyFill="1" applyBorder="1" applyAlignment="1" applyProtection="1">
      <alignment horizontal="center" vertical="center"/>
    </xf>
    <xf numFmtId="0" fontId="49" fillId="0" borderId="2" xfId="0" applyFont="1" applyFill="1" applyBorder="1" applyAlignment="1">
      <alignment horizontal="right"/>
    </xf>
    <xf numFmtId="0" fontId="40" fillId="0" borderId="7" xfId="0" applyFont="1" applyBorder="1" applyAlignment="1">
      <alignment horizontal="right"/>
    </xf>
    <xf numFmtId="0" fontId="40" fillId="0" borderId="2"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9" fillId="0" borderId="7" xfId="0" applyFont="1" applyFill="1" applyBorder="1" applyAlignment="1">
      <alignment horizontal="right" wrapText="1"/>
    </xf>
    <xf numFmtId="49" fontId="39" fillId="0" borderId="2"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49" fontId="39" fillId="0" borderId="3" xfId="0" applyNumberFormat="1" applyFont="1" applyFill="1" applyBorder="1" applyAlignment="1">
      <alignment horizontal="center" vertical="center" wrapText="1"/>
    </xf>
    <xf numFmtId="49" fontId="49" fillId="0" borderId="2" xfId="0" applyNumberFormat="1" applyFont="1" applyFill="1" applyBorder="1" applyAlignment="1" applyProtection="1">
      <alignment horizontal="right"/>
    </xf>
    <xf numFmtId="49" fontId="49" fillId="0" borderId="1" xfId="0" applyNumberFormat="1" applyFont="1" applyFill="1" applyBorder="1" applyAlignment="1" applyProtection="1">
      <alignment horizontal="right"/>
    </xf>
    <xf numFmtId="49" fontId="49" fillId="0" borderId="3" xfId="0" applyNumberFormat="1" applyFont="1" applyFill="1" applyBorder="1" applyAlignment="1" applyProtection="1">
      <alignment horizontal="right"/>
    </xf>
    <xf numFmtId="0" fontId="53" fillId="38" borderId="4" xfId="0" applyNumberFormat="1" applyFont="1" applyFill="1" applyBorder="1" applyAlignment="1">
      <alignment horizontal="center" vertical="center"/>
    </xf>
    <xf numFmtId="49" fontId="50" fillId="0" borderId="4" xfId="0" applyNumberFormat="1" applyFont="1" applyFill="1" applyBorder="1" applyAlignment="1">
      <alignment horizontal="center" vertical="center"/>
    </xf>
    <xf numFmtId="0" fontId="41" fillId="0" borderId="2"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3" xfId="0" applyFont="1" applyFill="1" applyBorder="1" applyAlignment="1">
      <alignment horizontal="center" vertical="center" wrapText="1"/>
    </xf>
    <xf numFmtId="49" fontId="55" fillId="0" borderId="5" xfId="0" applyNumberFormat="1" applyFont="1" applyFill="1" applyBorder="1" applyAlignment="1">
      <alignment horizontal="center" vertical="center"/>
    </xf>
    <xf numFmtId="49" fontId="55" fillId="0" borderId="6" xfId="0" applyNumberFormat="1" applyFont="1" applyFill="1" applyBorder="1" applyAlignment="1">
      <alignment horizontal="center" vertical="center"/>
    </xf>
    <xf numFmtId="49" fontId="55" fillId="0" borderId="21" xfId="0" applyNumberFormat="1" applyFont="1" applyFill="1" applyBorder="1" applyAlignment="1">
      <alignment horizontal="center" vertical="center"/>
    </xf>
    <xf numFmtId="49" fontId="55" fillId="0" borderId="1" xfId="0" applyNumberFormat="1" applyFont="1" applyFill="1" applyBorder="1" applyAlignment="1">
      <alignment horizontal="center" vertical="center"/>
    </xf>
    <xf numFmtId="0" fontId="49" fillId="0" borderId="4" xfId="0" applyFont="1" applyFill="1" applyBorder="1" applyAlignment="1">
      <alignment horizontal="left" vertical="top" wrapText="1"/>
    </xf>
    <xf numFmtId="0" fontId="41" fillId="0" borderId="2" xfId="0" applyFont="1" applyFill="1" applyBorder="1" applyAlignment="1">
      <alignment horizontal="center" vertical="top" wrapText="1"/>
    </xf>
    <xf numFmtId="0" fontId="41" fillId="0" borderId="1" xfId="0" applyFont="1" applyFill="1" applyBorder="1" applyAlignment="1">
      <alignment horizontal="center" vertical="top" wrapText="1"/>
    </xf>
    <xf numFmtId="0" fontId="41" fillId="0" borderId="3" xfId="0" applyFont="1" applyFill="1" applyBorder="1" applyAlignment="1">
      <alignment horizontal="center" vertical="top" wrapText="1"/>
    </xf>
    <xf numFmtId="0" fontId="55" fillId="0" borderId="5" xfId="0" applyFont="1" applyFill="1" applyBorder="1" applyAlignment="1">
      <alignment horizontal="center" vertical="center"/>
    </xf>
    <xf numFmtId="0" fontId="55" fillId="0" borderId="6" xfId="0" applyFont="1" applyFill="1" applyBorder="1" applyAlignment="1">
      <alignment horizontal="center" vertical="center"/>
    </xf>
    <xf numFmtId="0" fontId="51" fillId="0" borderId="1" xfId="0" applyFont="1" applyBorder="1" applyAlignment="1">
      <alignment horizontal="center" vertical="center"/>
    </xf>
    <xf numFmtId="0" fontId="41" fillId="0" borderId="4" xfId="0" applyFont="1" applyFill="1" applyBorder="1" applyAlignment="1">
      <alignment horizont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49" fontId="55" fillId="0" borderId="3" xfId="0" applyNumberFormat="1" applyFont="1" applyFill="1" applyBorder="1" applyAlignment="1">
      <alignment horizontal="center" vertical="center"/>
    </xf>
    <xf numFmtId="0" fontId="41" fillId="0" borderId="25" xfId="0" applyFont="1" applyFill="1" applyBorder="1" applyAlignment="1">
      <alignment horizontal="center"/>
    </xf>
    <xf numFmtId="0" fontId="41" fillId="0" borderId="7" xfId="0" applyFont="1" applyFill="1" applyBorder="1" applyAlignment="1">
      <alignment horizontal="center"/>
    </xf>
    <xf numFmtId="0" fontId="41" fillId="0" borderId="22" xfId="0" applyFont="1" applyFill="1" applyBorder="1" applyAlignment="1">
      <alignment horizontal="center"/>
    </xf>
    <xf numFmtId="0" fontId="41" fillId="0" borderId="8" xfId="0" applyFont="1" applyFill="1" applyBorder="1" applyAlignment="1">
      <alignment horizontal="center"/>
    </xf>
    <xf numFmtId="0" fontId="41" fillId="0" borderId="10" xfId="0" applyFont="1" applyFill="1" applyBorder="1" applyAlignment="1">
      <alignment horizontal="center"/>
    </xf>
    <xf numFmtId="0" fontId="41" fillId="0" borderId="9" xfId="0" applyFont="1" applyFill="1" applyBorder="1" applyAlignment="1">
      <alignment horizontal="center"/>
    </xf>
    <xf numFmtId="49" fontId="55" fillId="0" borderId="4" xfId="0" applyNumberFormat="1" applyFont="1" applyFill="1" applyBorder="1" applyAlignment="1">
      <alignment horizontal="center" vertical="center"/>
    </xf>
    <xf numFmtId="0" fontId="41" fillId="0" borderId="24" xfId="0" applyFont="1" applyFill="1" applyBorder="1" applyAlignment="1">
      <alignment horizontal="center"/>
    </xf>
    <xf numFmtId="0" fontId="41" fillId="0" borderId="0" xfId="0" applyFont="1" applyFill="1" applyBorder="1" applyAlignment="1">
      <alignment horizontal="center"/>
    </xf>
    <xf numFmtId="0" fontId="43" fillId="38" borderId="2" xfId="0" applyFont="1" applyFill="1" applyBorder="1" applyAlignment="1">
      <alignment horizontal="center"/>
    </xf>
    <xf numFmtId="0" fontId="43" fillId="38" borderId="1" xfId="0" applyFont="1" applyFill="1" applyBorder="1" applyAlignment="1">
      <alignment horizontal="center"/>
    </xf>
    <xf numFmtId="0" fontId="43" fillId="38" borderId="3" xfId="0" applyFont="1" applyFill="1" applyBorder="1" applyAlignment="1">
      <alignment horizontal="center"/>
    </xf>
    <xf numFmtId="49" fontId="55" fillId="0" borderId="2" xfId="0" applyNumberFormat="1" applyFont="1" applyFill="1" applyBorder="1" applyAlignment="1">
      <alignment horizontal="center" vertical="center"/>
    </xf>
    <xf numFmtId="49" fontId="55" fillId="0" borderId="2" xfId="0" applyNumberFormat="1" applyFont="1" applyFill="1" applyBorder="1" applyAlignment="1">
      <alignment horizontal="center" vertical="top"/>
    </xf>
    <xf numFmtId="49" fontId="55" fillId="0" borderId="1" xfId="0" applyNumberFormat="1" applyFont="1" applyFill="1" applyBorder="1" applyAlignment="1">
      <alignment horizontal="center" vertical="top"/>
    </xf>
    <xf numFmtId="49" fontId="55" fillId="0" borderId="3" xfId="0" applyNumberFormat="1" applyFont="1" applyFill="1" applyBorder="1" applyAlignment="1">
      <alignment horizontal="center" vertical="top"/>
    </xf>
    <xf numFmtId="49" fontId="55" fillId="38" borderId="2" xfId="0" applyNumberFormat="1" applyFont="1" applyFill="1" applyBorder="1" applyAlignment="1">
      <alignment horizontal="center" vertical="center" wrapText="1"/>
    </xf>
    <xf numFmtId="49" fontId="55" fillId="38" borderId="1" xfId="0" applyNumberFormat="1" applyFont="1" applyFill="1" applyBorder="1" applyAlignment="1">
      <alignment horizontal="center" vertical="center" wrapText="1"/>
    </xf>
    <xf numFmtId="49" fontId="55" fillId="38" borderId="3" xfId="0" applyNumberFormat="1" applyFont="1" applyFill="1" applyBorder="1" applyAlignment="1">
      <alignment horizontal="center" vertical="center" wrapText="1"/>
    </xf>
    <xf numFmtId="165" fontId="45" fillId="35" borderId="1" xfId="0" applyNumberFormat="1" applyFont="1" applyFill="1" applyBorder="1" applyAlignment="1" applyProtection="1">
      <alignment horizontal="right" vertical="center" wrapText="1"/>
    </xf>
    <xf numFmtId="165" fontId="45" fillId="35" borderId="3" xfId="0" applyNumberFormat="1" applyFont="1" applyFill="1" applyBorder="1" applyAlignment="1" applyProtection="1">
      <alignment horizontal="right" vertical="center" wrapText="1"/>
    </xf>
    <xf numFmtId="0" fontId="43" fillId="38" borderId="2" xfId="0" applyFont="1" applyFill="1" applyBorder="1" applyAlignment="1" applyProtection="1">
      <alignment horizontal="center" vertical="center" wrapText="1"/>
    </xf>
    <xf numFmtId="0" fontId="43" fillId="38" borderId="1" xfId="0" applyFont="1" applyFill="1" applyBorder="1" applyAlignment="1" applyProtection="1">
      <alignment horizontal="center" vertical="center" wrapText="1"/>
    </xf>
    <xf numFmtId="0" fontId="43" fillId="38" borderId="3" xfId="0" applyFont="1" applyFill="1" applyBorder="1" applyAlignment="1" applyProtection="1">
      <alignment horizontal="center" vertical="center" wrapText="1"/>
    </xf>
    <xf numFmtId="0" fontId="51" fillId="0" borderId="1" xfId="0" applyFont="1" applyBorder="1" applyAlignment="1">
      <alignment horizontal="center"/>
    </xf>
    <xf numFmtId="0" fontId="51" fillId="0" borderId="3" xfId="0" applyFont="1" applyBorder="1" applyAlignment="1">
      <alignment horizontal="center"/>
    </xf>
    <xf numFmtId="0" fontId="58" fillId="35" borderId="0" xfId="120" applyFont="1" applyFill="1" applyBorder="1" applyAlignment="1" applyProtection="1">
      <alignment horizontal="center" vertical="center"/>
    </xf>
    <xf numFmtId="49" fontId="41" fillId="0" borderId="1" xfId="0" applyNumberFormat="1" applyFont="1" applyFill="1" applyBorder="1" applyAlignment="1">
      <alignment horizontal="center" vertical="top"/>
    </xf>
    <xf numFmtId="49" fontId="41" fillId="0" borderId="3" xfId="0" applyNumberFormat="1" applyFont="1" applyFill="1" applyBorder="1" applyAlignment="1">
      <alignment horizontal="center" vertical="top"/>
    </xf>
    <xf numFmtId="0" fontId="41" fillId="0" borderId="2"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55" fillId="0" borderId="21" xfId="0" applyFont="1" applyFill="1" applyBorder="1" applyAlignment="1">
      <alignment horizontal="center" vertical="center"/>
    </xf>
    <xf numFmtId="0" fontId="43" fillId="38" borderId="25" xfId="0" applyFont="1" applyFill="1" applyBorder="1" applyAlignment="1">
      <alignment horizontal="center"/>
    </xf>
    <xf numFmtId="0" fontId="43" fillId="38" borderId="7" xfId="0" applyFont="1" applyFill="1" applyBorder="1" applyAlignment="1">
      <alignment horizontal="center"/>
    </xf>
    <xf numFmtId="0" fontId="43" fillId="38" borderId="22" xfId="0" applyFont="1" applyFill="1" applyBorder="1" applyAlignment="1">
      <alignment horizontal="center"/>
    </xf>
    <xf numFmtId="0" fontId="43" fillId="38" borderId="8" xfId="0" applyFont="1" applyFill="1" applyBorder="1" applyAlignment="1">
      <alignment horizontal="center"/>
    </xf>
    <xf numFmtId="0" fontId="43" fillId="38" borderId="10" xfId="0" applyFont="1" applyFill="1" applyBorder="1" applyAlignment="1">
      <alignment horizontal="center"/>
    </xf>
    <xf numFmtId="0" fontId="43" fillId="38" borderId="9" xfId="0" applyFont="1" applyFill="1" applyBorder="1" applyAlignment="1">
      <alignment horizontal="center"/>
    </xf>
    <xf numFmtId="0" fontId="41" fillId="0" borderId="5"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4" xfId="0" applyFont="1" applyFill="1" applyBorder="1" applyAlignment="1">
      <alignment horizontal="center" vertical="top" wrapText="1"/>
    </xf>
    <xf numFmtId="0" fontId="41" fillId="0" borderId="22" xfId="0" applyFont="1" applyFill="1" applyBorder="1" applyAlignment="1">
      <alignment horizontal="center" vertical="center" wrapText="1"/>
    </xf>
    <xf numFmtId="0" fontId="41" fillId="0" borderId="9" xfId="0" applyFont="1" applyFill="1" applyBorder="1" applyAlignment="1">
      <alignment horizontal="center" vertical="center" wrapText="1"/>
    </xf>
    <xf numFmtId="4" fontId="49" fillId="38" borderId="5" xfId="0" applyNumberFormat="1" applyFont="1" applyFill="1" applyBorder="1" applyAlignment="1">
      <alignment horizontal="left" vertical="center" wrapText="1"/>
    </xf>
    <xf numFmtId="4" fontId="49" fillId="38" borderId="21" xfId="0" applyNumberFormat="1" applyFont="1" applyFill="1" applyBorder="1" applyAlignment="1">
      <alignment horizontal="left" vertical="center" wrapText="1"/>
    </xf>
    <xf numFmtId="49" fontId="54" fillId="0" borderId="7" xfId="0" applyNumberFormat="1" applyFont="1" applyFill="1" applyBorder="1" applyAlignment="1">
      <alignment horizontal="center" vertical="center"/>
    </xf>
    <xf numFmtId="49" fontId="54" fillId="0" borderId="22" xfId="0" applyNumberFormat="1" applyFont="1" applyFill="1" applyBorder="1" applyAlignment="1">
      <alignment horizontal="center" vertical="center"/>
    </xf>
    <xf numFmtId="49" fontId="59" fillId="0" borderId="5" xfId="0" applyNumberFormat="1" applyFont="1" applyFill="1" applyBorder="1" applyAlignment="1">
      <alignment horizontal="center" vertical="center" wrapText="1"/>
    </xf>
    <xf numFmtId="49" fontId="59" fillId="0" borderId="6" xfId="0" applyNumberFormat="1" applyFont="1" applyFill="1" applyBorder="1" applyAlignment="1">
      <alignment horizontal="center" vertical="center" wrapText="1"/>
    </xf>
    <xf numFmtId="0" fontId="51" fillId="0" borderId="0" xfId="0" applyFont="1" applyAlignment="1">
      <alignment horizontal="center"/>
    </xf>
    <xf numFmtId="14" fontId="55" fillId="0" borderId="4" xfId="0" applyNumberFormat="1" applyFont="1" applyFill="1" applyBorder="1" applyAlignment="1">
      <alignment horizontal="center" vertical="center"/>
    </xf>
    <xf numFmtId="0" fontId="55" fillId="0" borderId="4" xfId="0" applyNumberFormat="1" applyFont="1" applyFill="1" applyBorder="1" applyAlignment="1">
      <alignment horizontal="center" vertical="center"/>
    </xf>
    <xf numFmtId="0" fontId="45" fillId="39" borderId="4" xfId="0" applyNumberFormat="1" applyFont="1" applyFill="1" applyBorder="1" applyAlignment="1" applyProtection="1">
      <alignment horizontal="left" vertical="center" wrapText="1"/>
    </xf>
    <xf numFmtId="14" fontId="55" fillId="0" borderId="5" xfId="0" applyNumberFormat="1" applyFont="1" applyFill="1" applyBorder="1" applyAlignment="1">
      <alignment horizontal="center" vertical="center"/>
    </xf>
    <xf numFmtId="14" fontId="55" fillId="0" borderId="6" xfId="0" applyNumberFormat="1" applyFont="1" applyFill="1" applyBorder="1" applyAlignment="1">
      <alignment horizontal="center" vertical="center"/>
    </xf>
    <xf numFmtId="0" fontId="55" fillId="0" borderId="6" xfId="0" applyNumberFormat="1" applyFont="1" applyFill="1" applyBorder="1" applyAlignment="1">
      <alignment horizontal="center" vertical="center"/>
    </xf>
    <xf numFmtId="0" fontId="55" fillId="0" borderId="5" xfId="0" applyNumberFormat="1" applyFont="1" applyFill="1" applyBorder="1" applyAlignment="1">
      <alignment horizontal="center" vertical="center"/>
    </xf>
    <xf numFmtId="0" fontId="55" fillId="0" borderId="5" xfId="0" applyNumberFormat="1" applyFont="1" applyFill="1" applyBorder="1" applyAlignment="1">
      <alignment horizontal="center" vertical="top"/>
    </xf>
    <xf numFmtId="0" fontId="55" fillId="0" borderId="6" xfId="0" applyNumberFormat="1" applyFont="1" applyFill="1" applyBorder="1" applyAlignment="1">
      <alignment horizontal="center" vertical="top"/>
    </xf>
    <xf numFmtId="0" fontId="55" fillId="0" borderId="4" xfId="0" applyNumberFormat="1" applyFont="1" applyFill="1" applyBorder="1" applyAlignment="1">
      <alignment horizontal="center" vertical="top"/>
    </xf>
    <xf numFmtId="0" fontId="51" fillId="0" borderId="2" xfId="0" applyFont="1" applyBorder="1" applyAlignment="1">
      <alignment horizontal="center"/>
    </xf>
    <xf numFmtId="0" fontId="55" fillId="0" borderId="0" xfId="0" applyNumberFormat="1" applyFont="1" applyFill="1" applyBorder="1" applyAlignment="1">
      <alignment horizontal="center" vertical="top"/>
    </xf>
    <xf numFmtId="0" fontId="55" fillId="0" borderId="21" xfId="0" applyNumberFormat="1" applyFont="1" applyFill="1" applyBorder="1" applyAlignment="1">
      <alignment horizontal="center" vertical="center"/>
    </xf>
    <xf numFmtId="0" fontId="45" fillId="39" borderId="2" xfId="0" applyFont="1" applyFill="1" applyBorder="1" applyAlignment="1" applyProtection="1">
      <alignment horizontal="left" vertical="center" wrapText="1"/>
    </xf>
    <xf numFmtId="0" fontId="45" fillId="39" borderId="1" xfId="0" applyFont="1" applyFill="1" applyBorder="1" applyAlignment="1" applyProtection="1">
      <alignment horizontal="left" vertical="center" wrapText="1"/>
    </xf>
    <xf numFmtId="0" fontId="45" fillId="39" borderId="3" xfId="0" applyFont="1" applyFill="1" applyBorder="1" applyAlignment="1" applyProtection="1">
      <alignment horizontal="left" vertical="center" wrapText="1"/>
    </xf>
    <xf numFmtId="0" fontId="58" fillId="35" borderId="4" xfId="120" applyFont="1" applyFill="1" applyBorder="1" applyAlignment="1">
      <alignment horizontal="center" vertical="center"/>
    </xf>
    <xf numFmtId="14" fontId="55" fillId="0" borderId="4" xfId="0" applyNumberFormat="1" applyFont="1" applyFill="1" applyBorder="1" applyAlignment="1">
      <alignment horizontal="center" vertical="top"/>
    </xf>
    <xf numFmtId="0" fontId="41" fillId="38" borderId="7" xfId="0" applyNumberFormat="1" applyFont="1" applyFill="1" applyBorder="1" applyAlignment="1">
      <alignment horizontal="left" vertical="center" wrapText="1"/>
    </xf>
    <xf numFmtId="0" fontId="41" fillId="38" borderId="0" xfId="0" applyNumberFormat="1" applyFont="1" applyFill="1" applyBorder="1" applyAlignment="1">
      <alignment horizontal="left" vertical="center" wrapText="1"/>
    </xf>
    <xf numFmtId="0" fontId="41" fillId="38" borderId="10" xfId="0" applyNumberFormat="1" applyFont="1" applyFill="1" applyBorder="1" applyAlignment="1">
      <alignment horizontal="left" vertical="center" wrapText="1"/>
    </xf>
    <xf numFmtId="0" fontId="54" fillId="38" borderId="2" xfId="0" applyFont="1" applyFill="1" applyBorder="1" applyAlignment="1" applyProtection="1">
      <alignment horizontal="center" vertical="center" wrapText="1"/>
    </xf>
    <xf numFmtId="0" fontId="54" fillId="38" borderId="1" xfId="0" applyFont="1" applyFill="1" applyBorder="1" applyAlignment="1" applyProtection="1">
      <alignment horizontal="center" vertical="center" wrapText="1"/>
    </xf>
    <xf numFmtId="0" fontId="54" fillId="38" borderId="3" xfId="0" applyFont="1" applyFill="1" applyBorder="1" applyAlignment="1" applyProtection="1">
      <alignment horizontal="center" vertical="center" wrapText="1"/>
    </xf>
    <xf numFmtId="14" fontId="55" fillId="0" borderId="5" xfId="0" applyNumberFormat="1" applyFont="1" applyFill="1" applyBorder="1" applyAlignment="1">
      <alignment horizontal="center" vertical="top"/>
    </xf>
    <xf numFmtId="14" fontId="55" fillId="0" borderId="6" xfId="0" applyNumberFormat="1" applyFont="1" applyFill="1" applyBorder="1" applyAlignment="1">
      <alignment horizontal="center" vertical="top"/>
    </xf>
    <xf numFmtId="0" fontId="51" fillId="0" borderId="2" xfId="0" applyFont="1" applyBorder="1" applyAlignment="1">
      <alignment horizontal="left" vertical="center"/>
    </xf>
    <xf numFmtId="0" fontId="51" fillId="0" borderId="1" xfId="0" applyFont="1" applyBorder="1" applyAlignment="1">
      <alignment horizontal="left" vertical="center"/>
    </xf>
    <xf numFmtId="0" fontId="51" fillId="0" borderId="3" xfId="0" applyFont="1" applyBorder="1" applyAlignment="1">
      <alignment horizontal="left" vertical="center"/>
    </xf>
    <xf numFmtId="0" fontId="51" fillId="0" borderId="7" xfId="0" applyFont="1" applyBorder="1" applyAlignment="1">
      <alignment horizontal="center"/>
    </xf>
    <xf numFmtId="0" fontId="51" fillId="0" borderId="4" xfId="0" applyNumberFormat="1" applyFont="1" applyBorder="1" applyAlignment="1">
      <alignment horizontal="center" vertical="top"/>
    </xf>
    <xf numFmtId="0" fontId="51" fillId="0" borderId="5" xfId="0" applyNumberFormat="1" applyFont="1" applyBorder="1" applyAlignment="1">
      <alignment horizontal="center" vertical="center"/>
    </xf>
    <xf numFmtId="0" fontId="51" fillId="0" borderId="21" xfId="0" applyNumberFormat="1" applyFont="1" applyBorder="1" applyAlignment="1">
      <alignment horizontal="center" vertical="center"/>
    </xf>
    <xf numFmtId="0" fontId="51" fillId="0" borderId="6" xfId="0" applyNumberFormat="1" applyFont="1" applyBorder="1" applyAlignment="1">
      <alignment horizontal="center" vertical="center"/>
    </xf>
    <xf numFmtId="0" fontId="51" fillId="0" borderId="5" xfId="0" applyFont="1" applyBorder="1" applyAlignment="1">
      <alignment horizontal="center" vertical="center"/>
    </xf>
    <xf numFmtId="0" fontId="51" fillId="0" borderId="6" xfId="0" applyFont="1" applyBorder="1" applyAlignment="1">
      <alignment horizontal="center" vertical="center"/>
    </xf>
    <xf numFmtId="14" fontId="53" fillId="38" borderId="4" xfId="0" applyNumberFormat="1" applyFont="1" applyFill="1" applyBorder="1" applyAlignment="1">
      <alignment horizontal="center" vertical="center"/>
    </xf>
    <xf numFmtId="0" fontId="51" fillId="0" borderId="21" xfId="0" applyFont="1" applyBorder="1" applyAlignment="1">
      <alignment horizontal="center" vertical="center"/>
    </xf>
    <xf numFmtId="0" fontId="51" fillId="0" borderId="24" xfId="0" applyFont="1" applyBorder="1" applyAlignment="1">
      <alignment horizontal="center"/>
    </xf>
    <xf numFmtId="0" fontId="51" fillId="0" borderId="0" xfId="0" applyFont="1" applyBorder="1" applyAlignment="1">
      <alignment horizontal="center"/>
    </xf>
    <xf numFmtId="0" fontId="51" fillId="0" borderId="4" xfId="0" applyFont="1" applyBorder="1" applyAlignment="1">
      <alignment horizontal="center"/>
    </xf>
    <xf numFmtId="0" fontId="43" fillId="38" borderId="4" xfId="0" applyFont="1" applyFill="1" applyBorder="1" applyAlignment="1" applyProtection="1">
      <alignment horizontal="center" vertical="center" wrapText="1"/>
    </xf>
    <xf numFmtId="0" fontId="45" fillId="42" borderId="4" xfId="0" applyNumberFormat="1" applyFont="1" applyFill="1" applyBorder="1" applyAlignment="1" applyProtection="1">
      <alignment horizontal="left" vertical="center" wrapText="1"/>
    </xf>
    <xf numFmtId="0" fontId="45" fillId="42" borderId="2" xfId="0" applyNumberFormat="1" applyFont="1" applyFill="1" applyBorder="1" applyAlignment="1" applyProtection="1">
      <alignment horizontal="left" vertical="center" wrapText="1"/>
    </xf>
    <xf numFmtId="0" fontId="45" fillId="42" borderId="1" xfId="0" applyNumberFormat="1" applyFont="1" applyFill="1" applyBorder="1" applyAlignment="1" applyProtection="1">
      <alignment horizontal="left" vertical="center" wrapText="1"/>
    </xf>
    <xf numFmtId="0" fontId="45" fillId="42" borderId="3" xfId="0" applyNumberFormat="1" applyFont="1" applyFill="1" applyBorder="1" applyAlignment="1" applyProtection="1">
      <alignment horizontal="left" vertical="center" wrapText="1"/>
    </xf>
    <xf numFmtId="0" fontId="41" fillId="0" borderId="0" xfId="0" applyNumberFormat="1" applyFont="1" applyBorder="1" applyAlignment="1">
      <alignment horizontal="left" vertical="top" wrapText="1"/>
    </xf>
    <xf numFmtId="4" fontId="41" fillId="0" borderId="25" xfId="0" applyNumberFormat="1" applyFont="1" applyFill="1" applyBorder="1" applyAlignment="1" applyProtection="1">
      <alignment horizontal="center" vertical="center" wrapText="1"/>
      <protection locked="0"/>
    </xf>
    <xf numFmtId="4" fontId="41" fillId="0" borderId="7" xfId="0" applyNumberFormat="1" applyFont="1" applyFill="1" applyBorder="1" applyAlignment="1" applyProtection="1">
      <alignment horizontal="center" vertical="center" wrapText="1"/>
      <protection locked="0"/>
    </xf>
    <xf numFmtId="4" fontId="41" fillId="0" borderId="22" xfId="0" applyNumberFormat="1" applyFont="1" applyFill="1" applyBorder="1" applyAlignment="1" applyProtection="1">
      <alignment horizontal="center" vertical="center" wrapText="1"/>
      <protection locked="0"/>
    </xf>
    <xf numFmtId="4" fontId="41" fillId="0" borderId="24" xfId="0" applyNumberFormat="1" applyFont="1" applyFill="1" applyBorder="1" applyAlignment="1" applyProtection="1">
      <alignment horizontal="center" vertical="center" wrapText="1"/>
      <protection locked="0"/>
    </xf>
    <xf numFmtId="4" fontId="41" fillId="0" borderId="0" xfId="0" applyNumberFormat="1" applyFont="1" applyFill="1" applyBorder="1" applyAlignment="1" applyProtection="1">
      <alignment horizontal="center" vertical="center" wrapText="1"/>
      <protection locked="0"/>
    </xf>
    <xf numFmtId="4" fontId="41" fillId="0" borderId="23" xfId="0" applyNumberFormat="1" applyFont="1" applyFill="1" applyBorder="1" applyAlignment="1" applyProtection="1">
      <alignment horizontal="center" vertical="center" wrapText="1"/>
      <protection locked="0"/>
    </xf>
    <xf numFmtId="4" fontId="41" fillId="0" borderId="8" xfId="0" applyNumberFormat="1" applyFont="1" applyFill="1" applyBorder="1" applyAlignment="1" applyProtection="1">
      <alignment horizontal="center" vertical="center" wrapText="1"/>
      <protection locked="0"/>
    </xf>
    <xf numFmtId="4" fontId="41" fillId="0" borderId="10" xfId="0" applyNumberFormat="1" applyFont="1" applyFill="1" applyBorder="1" applyAlignment="1" applyProtection="1">
      <alignment horizontal="center" vertical="center" wrapText="1"/>
      <protection locked="0"/>
    </xf>
    <xf numFmtId="4" fontId="41" fillId="0" borderId="9" xfId="0" applyNumberFormat="1" applyFont="1" applyFill="1" applyBorder="1" applyAlignment="1" applyProtection="1">
      <alignment horizontal="center" vertical="center" wrapText="1"/>
      <protection locked="0"/>
    </xf>
    <xf numFmtId="0" fontId="41" fillId="0" borderId="0" xfId="0" applyNumberFormat="1" applyFont="1" applyFill="1" applyBorder="1" applyAlignment="1">
      <alignment horizontal="center" vertical="top"/>
    </xf>
    <xf numFmtId="0" fontId="45" fillId="0" borderId="1" xfId="0" applyFont="1" applyFill="1" applyBorder="1" applyAlignment="1" applyProtection="1">
      <alignment horizontal="center" vertical="center" wrapText="1"/>
    </xf>
    <xf numFmtId="0" fontId="44" fillId="0" borderId="1" xfId="0" applyFont="1" applyBorder="1" applyAlignment="1">
      <alignment horizontal="center" vertical="center"/>
    </xf>
    <xf numFmtId="4" fontId="44" fillId="0" borderId="2" xfId="0" applyNumberFormat="1" applyFont="1" applyBorder="1" applyAlignment="1">
      <alignment horizontal="center"/>
    </xf>
    <xf numFmtId="4" fontId="44" fillId="0" borderId="1" xfId="0" applyNumberFormat="1" applyFont="1" applyBorder="1" applyAlignment="1">
      <alignment horizontal="center"/>
    </xf>
    <xf numFmtId="4" fontId="44" fillId="0" borderId="3" xfId="0" applyNumberFormat="1" applyFont="1" applyBorder="1" applyAlignment="1">
      <alignment horizontal="center"/>
    </xf>
    <xf numFmtId="0" fontId="44" fillId="0" borderId="2" xfId="0" applyFont="1" applyBorder="1" applyAlignment="1">
      <alignment horizontal="left" vertical="center" wrapText="1"/>
    </xf>
    <xf numFmtId="0" fontId="44" fillId="0" borderId="1" xfId="0" applyFont="1" applyBorder="1" applyAlignment="1">
      <alignment horizontal="left" vertical="center" wrapText="1"/>
    </xf>
    <xf numFmtId="0" fontId="44" fillId="0" borderId="3" xfId="0" applyFont="1" applyBorder="1" applyAlignment="1">
      <alignment horizontal="left" vertical="center" wrapText="1"/>
    </xf>
    <xf numFmtId="0" fontId="41" fillId="0" borderId="2"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5" fillId="42" borderId="6" xfId="0" applyNumberFormat="1" applyFont="1" applyFill="1" applyBorder="1" applyAlignment="1" applyProtection="1">
      <alignment horizontal="left" vertical="center" wrapText="1"/>
    </xf>
    <xf numFmtId="0" fontId="44" fillId="0" borderId="2" xfId="0" applyFont="1" applyBorder="1" applyAlignment="1" applyProtection="1">
      <alignment horizontal="center"/>
    </xf>
    <xf numFmtId="0" fontId="44" fillId="0" borderId="1" xfId="0" applyFont="1" applyBorder="1" applyAlignment="1" applyProtection="1">
      <alignment horizontal="center"/>
    </xf>
    <xf numFmtId="0" fontId="44" fillId="0" borderId="3" xfId="0" applyFont="1" applyBorder="1" applyAlignment="1" applyProtection="1">
      <alignment horizontal="center"/>
    </xf>
    <xf numFmtId="0" fontId="43" fillId="35" borderId="0" xfId="120" applyFont="1" applyFill="1" applyBorder="1" applyAlignment="1">
      <alignment horizontal="center" vertical="center"/>
    </xf>
    <xf numFmtId="0" fontId="43" fillId="38" borderId="2" xfId="0" applyFont="1" applyFill="1" applyBorder="1" applyAlignment="1">
      <alignment horizontal="center" vertical="center" wrapText="1"/>
    </xf>
    <xf numFmtId="0" fontId="43" fillId="38" borderId="1" xfId="0" applyFont="1" applyFill="1" applyBorder="1" applyAlignment="1">
      <alignment horizontal="center" vertical="center" wrapText="1"/>
    </xf>
    <xf numFmtId="0" fontId="43" fillId="38" borderId="3" xfId="0" applyFont="1" applyFill="1" applyBorder="1" applyAlignment="1">
      <alignment horizontal="center" vertical="center" wrapText="1"/>
    </xf>
    <xf numFmtId="165" fontId="45" fillId="38" borderId="2" xfId="0" applyNumberFormat="1" applyFont="1" applyFill="1" applyBorder="1" applyAlignment="1">
      <alignment horizontal="right" vertical="center" wrapText="1"/>
    </xf>
    <xf numFmtId="165" fontId="45" fillId="38" borderId="1" xfId="0" applyNumberFormat="1" applyFont="1" applyFill="1" applyBorder="1" applyAlignment="1">
      <alignment horizontal="right" vertical="center" wrapText="1"/>
    </xf>
    <xf numFmtId="165" fontId="45" fillId="38" borderId="3" xfId="0" applyNumberFormat="1" applyFont="1" applyFill="1" applyBorder="1" applyAlignment="1">
      <alignment horizontal="right" vertical="center" wrapText="1"/>
    </xf>
    <xf numFmtId="165" fontId="43" fillId="0" borderId="2" xfId="0" applyNumberFormat="1" applyFont="1" applyBorder="1" applyAlignment="1">
      <alignment horizontal="right"/>
    </xf>
    <xf numFmtId="165" fontId="43" fillId="0" borderId="1" xfId="0" applyNumberFormat="1" applyFont="1" applyBorder="1" applyAlignment="1">
      <alignment horizontal="right"/>
    </xf>
    <xf numFmtId="165" fontId="43" fillId="0" borderId="3" xfId="0" applyNumberFormat="1" applyFont="1" applyBorder="1" applyAlignment="1">
      <alignment horizontal="right"/>
    </xf>
  </cellXfs>
  <cellStyles count="168">
    <cellStyle name="20% - Accent1 2" xfId="3"/>
    <cellStyle name="20% - Accent1 2 2" xfId="4"/>
    <cellStyle name="20% - Accent1 2 2 2" xfId="5"/>
    <cellStyle name="20% - Accent1 2 3" xfId="6"/>
    <cellStyle name="20% - Accent2 2" xfId="7"/>
    <cellStyle name="20% - Accent2 2 2" xfId="8"/>
    <cellStyle name="20% - Accent2 2 2 2" xfId="9"/>
    <cellStyle name="20% - Accent2 2 3" xfId="10"/>
    <cellStyle name="20% - Accent3 2" xfId="11"/>
    <cellStyle name="20% - Accent3 2 2" xfId="12"/>
    <cellStyle name="20% - Accent3 2 2 2" xfId="13"/>
    <cellStyle name="20% - Accent3 2 3" xfId="14"/>
    <cellStyle name="20% - Accent4 2" xfId="15"/>
    <cellStyle name="20% - Accent4 2 2" xfId="16"/>
    <cellStyle name="20% - Accent4 2 2 2" xfId="17"/>
    <cellStyle name="20% - Accent4 2 3" xfId="18"/>
    <cellStyle name="20% - Accent5 2" xfId="19"/>
    <cellStyle name="20% - Accent5 2 2" xfId="20"/>
    <cellStyle name="20% - Accent5 2 2 2" xfId="21"/>
    <cellStyle name="20% - Accent5 2 3" xfId="22"/>
    <cellStyle name="20% - Accent6 2" xfId="23"/>
    <cellStyle name="20% - Accent6 2 2" xfId="24"/>
    <cellStyle name="20% - Accent6 2 2 2" xfId="25"/>
    <cellStyle name="20% - Accent6 2 3" xfId="26"/>
    <cellStyle name="40% - Accent1 2" xfId="27"/>
    <cellStyle name="40% - Accent1 2 2" xfId="28"/>
    <cellStyle name="40% - Accent1 2 2 2" xfId="29"/>
    <cellStyle name="40% - Accent1 2 3" xfId="30"/>
    <cellStyle name="40% - Accent2 2" xfId="31"/>
    <cellStyle name="40% - Accent2 2 2" xfId="32"/>
    <cellStyle name="40% - Accent2 2 2 2" xfId="33"/>
    <cellStyle name="40% - Accent2 2 3" xfId="34"/>
    <cellStyle name="40% - Accent3 2" xfId="35"/>
    <cellStyle name="40% - Accent3 2 2" xfId="36"/>
    <cellStyle name="40% - Accent3 2 2 2" xfId="37"/>
    <cellStyle name="40% - Accent3 2 3" xfId="38"/>
    <cellStyle name="40% - Accent4 2" xfId="39"/>
    <cellStyle name="40% - Accent4 2 2" xfId="40"/>
    <cellStyle name="40% - Accent4 2 2 2" xfId="41"/>
    <cellStyle name="40% - Accent4 2 3" xfId="42"/>
    <cellStyle name="40% - Accent5 2" xfId="43"/>
    <cellStyle name="40% - Accent5 2 2" xfId="44"/>
    <cellStyle name="40% - Accent5 2 2 2" xfId="45"/>
    <cellStyle name="40% - Accent5 2 3" xfId="46"/>
    <cellStyle name="40% - Accent6 2" xfId="47"/>
    <cellStyle name="40% - Accent6 2 2" xfId="48"/>
    <cellStyle name="40% - Accent6 2 2 2" xfId="49"/>
    <cellStyle name="40% - Accent6 2 3" xfId="50"/>
    <cellStyle name="60% - Accent1 2" xfId="51"/>
    <cellStyle name="60% - Accent1 2 2" xfId="52"/>
    <cellStyle name="60% - Accent2 2" xfId="53"/>
    <cellStyle name="60% - Accent2 2 2" xfId="54"/>
    <cellStyle name="60% - Accent3 2" xfId="55"/>
    <cellStyle name="60% - Accent3 2 2" xfId="56"/>
    <cellStyle name="60% - Accent4 2" xfId="57"/>
    <cellStyle name="60% - Accent4 2 2" xfId="58"/>
    <cellStyle name="60% - Accent5 2" xfId="59"/>
    <cellStyle name="60% - Accent5 2 2" xfId="60"/>
    <cellStyle name="60% - Accent6 2" xfId="61"/>
    <cellStyle name="60% - Accent6 2 2" xfId="62"/>
    <cellStyle name="A4 Small 210 x 297 mm" xfId="63"/>
    <cellStyle name="A4 Small 210 x 297 mm 2" xfId="64"/>
    <cellStyle name="Accent1 2" xfId="65"/>
    <cellStyle name="Accent1 2 2" xfId="66"/>
    <cellStyle name="Accent2 2" xfId="67"/>
    <cellStyle name="Accent2 2 2" xfId="68"/>
    <cellStyle name="Accent3 2" xfId="69"/>
    <cellStyle name="Accent3 2 2" xfId="70"/>
    <cellStyle name="Accent4 2" xfId="71"/>
    <cellStyle name="Accent4 2 2" xfId="72"/>
    <cellStyle name="Accent5 2" xfId="73"/>
    <cellStyle name="Accent5 2 2" xfId="74"/>
    <cellStyle name="Accent6 2" xfId="75"/>
    <cellStyle name="Accent6 2 2" xfId="76"/>
    <cellStyle name="Bad 2" xfId="77"/>
    <cellStyle name="Bad 2 2" xfId="78"/>
    <cellStyle name="Calculation 2" xfId="79"/>
    <cellStyle name="Calculation 2 2" xfId="80"/>
    <cellStyle name="Check Cell 2" xfId="81"/>
    <cellStyle name="Check Cell 2 2" xfId="82"/>
    <cellStyle name="Comma 2" xfId="83"/>
    <cellStyle name="Comma 2 2" xfId="84"/>
    <cellStyle name="Currency 2" xfId="85"/>
    <cellStyle name="Explanatory Text 2" xfId="86"/>
    <cellStyle name="Explanatory Text 2 2" xfId="87"/>
    <cellStyle name="Good 2" xfId="88"/>
    <cellStyle name="Good 2 2" xfId="89"/>
    <cellStyle name="Heading 1 2" xfId="90"/>
    <cellStyle name="Heading 1 2 2" xfId="91"/>
    <cellStyle name="Heading 2 2" xfId="92"/>
    <cellStyle name="Heading 2 2 2" xfId="93"/>
    <cellStyle name="Heading 3 2" xfId="94"/>
    <cellStyle name="Heading 3 2 2" xfId="95"/>
    <cellStyle name="Heading 4 2" xfId="96"/>
    <cellStyle name="Heading 4 2 2" xfId="97"/>
    <cellStyle name="Input 2" xfId="98"/>
    <cellStyle name="Input 2 2" xfId="99"/>
    <cellStyle name="Linked Cell 2" xfId="100"/>
    <cellStyle name="Linked Cell 2 2" xfId="101"/>
    <cellStyle name="merge" xfId="102"/>
    <cellStyle name="merge 2" xfId="103"/>
    <cellStyle name="Neutral 2" xfId="104"/>
    <cellStyle name="Neutral 2 2" xfId="105"/>
    <cellStyle name="Normal 10 10" xfId="106"/>
    <cellStyle name="Normal 11" xfId="107"/>
    <cellStyle name="Normal 14" xfId="108"/>
    <cellStyle name="Normal 15" xfId="109"/>
    <cellStyle name="Normal 16" xfId="110"/>
    <cellStyle name="Normal 19 2 2" xfId="111"/>
    <cellStyle name="Normal 2" xfId="2"/>
    <cellStyle name="Normal 2 2" xfId="112"/>
    <cellStyle name="Normal 2 3" xfId="113"/>
    <cellStyle name="Normal 2 3 2" xfId="114"/>
    <cellStyle name="Normal 2 3 3" xfId="115"/>
    <cellStyle name="Normal 2 4" xfId="116"/>
    <cellStyle name="Normal 20" xfId="117"/>
    <cellStyle name="Normal 20 2" xfId="118"/>
    <cellStyle name="Normal 21" xfId="119"/>
    <cellStyle name="Normal 23" xfId="165"/>
    <cellStyle name="Normal 3" xfId="120"/>
    <cellStyle name="Normal 3 13" xfId="121"/>
    <cellStyle name="Normal 3 18" xfId="122"/>
    <cellStyle name="Normal 3 2" xfId="123"/>
    <cellStyle name="Normal 3 2 2" xfId="124"/>
    <cellStyle name="Normal 3 2 3" xfId="125"/>
    <cellStyle name="Normal 3 2 3 2" xfId="126"/>
    <cellStyle name="Normal 3 2 4" xfId="127"/>
    <cellStyle name="Normal 3 2 5" xfId="128"/>
    <cellStyle name="Normal 3 3" xfId="129"/>
    <cellStyle name="Normal 3 4" xfId="130"/>
    <cellStyle name="Normal 3 5" xfId="131"/>
    <cellStyle name="Normal 4" xfId="132"/>
    <cellStyle name="Normal 4 2" xfId="133"/>
    <cellStyle name="Normal 4 3" xfId="134"/>
    <cellStyle name="Normal 4 4" xfId="135"/>
    <cellStyle name="Normal 44" xfId="136"/>
    <cellStyle name="Normal 49" xfId="137"/>
    <cellStyle name="Normal 5" xfId="138"/>
    <cellStyle name="Normal 5 2" xfId="139"/>
    <cellStyle name="Normal 5 3" xfId="140"/>
    <cellStyle name="Normal 6" xfId="141"/>
    <cellStyle name="Normal 7" xfId="142"/>
    <cellStyle name="Normal 7 2" xfId="143"/>
    <cellStyle name="Normal_Sheet1" xfId="144"/>
    <cellStyle name="Normal_Troskovnik_Kanalizacija" xfId="167"/>
    <cellStyle name="Normalno" xfId="0" builtinId="0"/>
    <cellStyle name="Normalno 11" xfId="145"/>
    <cellStyle name="Normalno 2" xfId="146"/>
    <cellStyle name="Note 2" xfId="147"/>
    <cellStyle name="Note 2 2" xfId="148"/>
    <cellStyle name="Note 2 2 2" xfId="149"/>
    <cellStyle name="Note 2 3" xfId="150"/>
    <cellStyle name="Note 2 3 2" xfId="151"/>
    <cellStyle name="Note 2 4" xfId="152"/>
    <cellStyle name="Obično 2" xfId="153"/>
    <cellStyle name="Output 2" xfId="154"/>
    <cellStyle name="Output 2 2" xfId="155"/>
    <cellStyle name="Percent 2" xfId="156"/>
    <cellStyle name="Stil 1" xfId="157"/>
    <cellStyle name="Style 1" xfId="158"/>
    <cellStyle name="Title 2" xfId="159"/>
    <cellStyle name="Title 2 2" xfId="160"/>
    <cellStyle name="Total 2" xfId="161"/>
    <cellStyle name="Total 2 2" xfId="162"/>
    <cellStyle name="Valuta" xfId="1" builtinId="4"/>
    <cellStyle name="Warning Text 2" xfId="163"/>
    <cellStyle name="Warning Text 2 2" xfId="164"/>
    <cellStyle name="Zarez" xfId="166" builtinId="3"/>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314325</xdr:colOff>
      <xdr:row>0</xdr:row>
      <xdr:rowOff>161925</xdr:rowOff>
    </xdr:from>
    <xdr:to>
      <xdr:col>6</xdr:col>
      <xdr:colOff>428625</xdr:colOff>
      <xdr:row>3</xdr:row>
      <xdr:rowOff>180975</xdr:rowOff>
    </xdr:to>
    <xdr:pic>
      <xdr:nvPicPr>
        <xdr:cNvPr id="2" name="Picture 2">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925" y="361950"/>
          <a:ext cx="8001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SAFU03\Marcius\d\Dokumente%20und%20Einstellungen\kdost\Lokale%20Einstellungen\Temporary%20Internet%20Files\OLK4\offen%20LIDL-Troskovnik-16-17-18-prometnice%20ograda%20i%20krajobra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s>
    <sheetDataSet>
      <sheetData sheetId="0" refreshError="1"/>
      <sheetData sheetId="1" refreshError="1">
        <row r="66">
          <cell r="G66">
            <v>81489.785000000003</v>
          </cell>
        </row>
        <row r="130">
          <cell r="G130" t="str">
            <v/>
          </cell>
        </row>
        <row r="277">
          <cell r="G277" t="str">
            <v/>
          </cell>
        </row>
        <row r="329">
          <cell r="G329" t="str">
            <v/>
          </cell>
        </row>
      </sheetData>
      <sheetData sheetId="2" refreshError="1"/>
      <sheetData sheetId="3" refreshError="1"/>
      <sheetData sheetId="4"/>
      <sheetData sheetId="5"/>
      <sheetData sheetId="6"/>
      <sheetData sheetId="7"/>
      <sheetData sheetId="8"/>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showRowColHeaders="0" tabSelected="1" zoomScaleNormal="100" zoomScaleSheetLayoutView="100" workbookViewId="0">
      <selection activeCell="Q49" sqref="Q49"/>
    </sheetView>
  </sheetViews>
  <sheetFormatPr defaultColWidth="8.85546875" defaultRowHeight="15"/>
  <sheetData>
    <row r="1" spans="1:12" ht="15.75">
      <c r="A1" s="1"/>
      <c r="B1" s="1"/>
      <c r="C1" s="1"/>
      <c r="D1" s="1"/>
      <c r="E1" s="1"/>
      <c r="F1" s="1"/>
      <c r="G1" s="1"/>
      <c r="H1" s="1"/>
      <c r="I1" s="1"/>
      <c r="J1" s="1"/>
      <c r="K1" s="1"/>
      <c r="L1" s="1"/>
    </row>
    <row r="2" spans="1:12" ht="15.75">
      <c r="A2" s="1"/>
      <c r="B2" s="1"/>
      <c r="C2" s="1"/>
      <c r="D2" s="1"/>
      <c r="E2" s="1"/>
      <c r="F2" s="1"/>
      <c r="G2" s="1"/>
      <c r="H2" s="1"/>
      <c r="I2" s="1"/>
      <c r="J2" s="1"/>
      <c r="K2" s="1"/>
      <c r="L2" s="1"/>
    </row>
    <row r="3" spans="1:12" ht="15.75">
      <c r="A3" s="1"/>
      <c r="B3" s="1"/>
      <c r="C3" s="1"/>
      <c r="D3" s="1"/>
      <c r="E3" s="1"/>
      <c r="F3" s="1"/>
      <c r="G3" s="1"/>
      <c r="H3" s="1"/>
      <c r="I3" s="1"/>
      <c r="J3" s="1"/>
      <c r="K3" s="1"/>
      <c r="L3" s="1"/>
    </row>
    <row r="4" spans="1:12" ht="15.75">
      <c r="A4" s="1"/>
      <c r="B4" s="1"/>
      <c r="C4" s="1"/>
      <c r="D4" s="1"/>
      <c r="E4" s="1"/>
      <c r="F4" s="1"/>
      <c r="G4" s="1"/>
      <c r="H4" s="1"/>
      <c r="I4" s="1"/>
      <c r="J4" s="1"/>
      <c r="K4" s="1"/>
      <c r="L4" s="1"/>
    </row>
    <row r="5" spans="1:12" ht="19.5">
      <c r="A5" s="753" t="s">
        <v>3</v>
      </c>
      <c r="B5" s="753"/>
      <c r="C5" s="753"/>
      <c r="D5" s="753"/>
      <c r="E5" s="753"/>
      <c r="F5" s="753"/>
      <c r="G5" s="753"/>
      <c r="H5" s="753"/>
      <c r="I5" s="753"/>
      <c r="J5" s="753"/>
      <c r="K5" s="753"/>
      <c r="L5" s="753"/>
    </row>
    <row r="6" spans="1:12" ht="18">
      <c r="A6" s="754" t="s">
        <v>81</v>
      </c>
      <c r="B6" s="754"/>
      <c r="C6" s="754"/>
      <c r="D6" s="754"/>
      <c r="E6" s="754"/>
      <c r="F6" s="754"/>
      <c r="G6" s="754"/>
      <c r="H6" s="754"/>
      <c r="I6" s="754"/>
      <c r="J6" s="754"/>
      <c r="K6" s="754"/>
      <c r="L6" s="754"/>
    </row>
    <row r="7" spans="1:12" ht="18">
      <c r="A7" s="2"/>
      <c r="B7" s="2"/>
      <c r="C7" s="2"/>
      <c r="D7" s="2"/>
      <c r="E7" s="754"/>
      <c r="F7" s="754"/>
      <c r="G7" s="754"/>
      <c r="H7" s="754"/>
      <c r="I7" s="2"/>
      <c r="J7" s="2"/>
      <c r="K7" s="2"/>
      <c r="L7" s="2"/>
    </row>
    <row r="8" spans="1:12" ht="18">
      <c r="A8" s="2"/>
      <c r="B8" s="2"/>
      <c r="C8" s="2"/>
      <c r="D8" s="2"/>
      <c r="E8" s="754"/>
      <c r="F8" s="754"/>
      <c r="G8" s="754"/>
      <c r="H8" s="754"/>
      <c r="I8" s="2"/>
      <c r="J8" s="2"/>
      <c r="K8" s="2"/>
      <c r="L8" s="2"/>
    </row>
    <row r="9" spans="1:12" ht="18">
      <c r="A9" s="2"/>
      <c r="B9" s="2"/>
      <c r="C9" s="2"/>
      <c r="D9" s="2"/>
      <c r="E9" s="754"/>
      <c r="F9" s="754"/>
      <c r="G9" s="754"/>
      <c r="H9" s="754"/>
      <c r="I9" s="2"/>
      <c r="J9" s="2"/>
      <c r="K9" s="2"/>
      <c r="L9" s="2"/>
    </row>
    <row r="10" spans="1:12" ht="18">
      <c r="A10" s="2"/>
      <c r="B10" s="2"/>
      <c r="C10" s="2"/>
      <c r="D10" s="2"/>
      <c r="E10" s="2"/>
      <c r="F10" s="2"/>
      <c r="G10" s="2"/>
      <c r="H10" s="2"/>
      <c r="I10" s="2"/>
      <c r="J10" s="2"/>
      <c r="K10" s="2"/>
      <c r="L10" s="2"/>
    </row>
    <row r="11" spans="1:12" ht="18">
      <c r="A11" s="2"/>
      <c r="B11" s="2"/>
      <c r="C11" s="2"/>
      <c r="D11" s="2"/>
      <c r="E11" s="2"/>
      <c r="F11" s="2"/>
      <c r="G11" s="2"/>
      <c r="H11" s="2"/>
      <c r="I11" s="2"/>
      <c r="J11" s="2"/>
      <c r="K11" s="2"/>
      <c r="L11" s="2"/>
    </row>
    <row r="12" spans="1:12" ht="15.75">
      <c r="A12" s="1"/>
      <c r="B12" s="1"/>
      <c r="C12" s="1"/>
      <c r="D12" s="1"/>
      <c r="E12" s="1"/>
      <c r="F12" s="1"/>
      <c r="G12" s="1"/>
      <c r="H12" s="1"/>
      <c r="I12" s="1"/>
      <c r="J12" s="1"/>
      <c r="K12" s="1"/>
      <c r="L12" s="1"/>
    </row>
    <row r="13" spans="1:12" ht="15.75">
      <c r="A13" s="1"/>
      <c r="B13" s="1"/>
      <c r="C13" s="1"/>
      <c r="D13" s="1"/>
      <c r="E13" s="1"/>
      <c r="F13" s="1"/>
      <c r="G13" s="1"/>
      <c r="H13" s="1"/>
      <c r="I13" s="1"/>
      <c r="J13" s="1"/>
      <c r="K13" s="1"/>
      <c r="L13" s="1"/>
    </row>
    <row r="14" spans="1:12" ht="15.75">
      <c r="A14" s="1"/>
      <c r="B14" s="1"/>
      <c r="C14" s="1"/>
      <c r="D14" s="1"/>
      <c r="E14" s="1"/>
      <c r="F14" s="1"/>
      <c r="G14" s="1"/>
      <c r="H14" s="1"/>
      <c r="I14" s="1"/>
      <c r="J14" s="1"/>
      <c r="K14" s="1"/>
      <c r="L14" s="1"/>
    </row>
    <row r="15" spans="1:12" ht="30">
      <c r="A15" s="750" t="s">
        <v>661</v>
      </c>
      <c r="B15" s="751"/>
      <c r="C15" s="751"/>
      <c r="D15" s="751"/>
      <c r="E15" s="751"/>
      <c r="F15" s="751"/>
      <c r="G15" s="751"/>
      <c r="H15" s="751"/>
      <c r="I15" s="751"/>
      <c r="J15" s="751"/>
      <c r="K15" s="751"/>
      <c r="L15" s="752"/>
    </row>
    <row r="16" spans="1:12" ht="30">
      <c r="A16" s="744" t="s">
        <v>80</v>
      </c>
      <c r="B16" s="745"/>
      <c r="C16" s="745"/>
      <c r="D16" s="745"/>
      <c r="E16" s="745"/>
      <c r="F16" s="745"/>
      <c r="G16" s="745"/>
      <c r="H16" s="745"/>
      <c r="I16" s="745"/>
      <c r="J16" s="745"/>
      <c r="K16" s="745"/>
      <c r="L16" s="746"/>
    </row>
    <row r="17" spans="1:12" ht="18" customHeight="1">
      <c r="A17" s="747"/>
      <c r="B17" s="747"/>
      <c r="C17" s="747"/>
      <c r="D17" s="747"/>
      <c r="E17" s="747"/>
      <c r="F17" s="747"/>
      <c r="G17" s="747"/>
      <c r="H17" s="747"/>
      <c r="I17" s="747"/>
      <c r="J17" s="747"/>
      <c r="K17" s="747"/>
      <c r="L17" s="747"/>
    </row>
    <row r="18" spans="1:12" ht="18" hidden="1">
      <c r="A18" s="748"/>
      <c r="B18" s="748"/>
      <c r="C18" s="748"/>
      <c r="D18" s="748"/>
      <c r="E18" s="748"/>
      <c r="F18" s="748"/>
      <c r="G18" s="748"/>
      <c r="H18" s="748"/>
      <c r="I18" s="748"/>
      <c r="J18" s="748"/>
      <c r="K18" s="748"/>
      <c r="L18" s="748"/>
    </row>
    <row r="19" spans="1:12" ht="18" customHeight="1">
      <c r="A19" s="732"/>
      <c r="B19" s="732"/>
      <c r="C19" s="732"/>
      <c r="D19" s="732"/>
      <c r="E19" s="732"/>
      <c r="F19" s="732"/>
      <c r="G19" s="732"/>
      <c r="H19" s="732"/>
      <c r="I19" s="732"/>
      <c r="J19" s="732"/>
      <c r="K19" s="732"/>
      <c r="L19" s="732"/>
    </row>
    <row r="20" spans="1:12" ht="15" customHeight="1">
      <c r="A20" s="735" t="s">
        <v>1350</v>
      </c>
      <c r="B20" s="736"/>
      <c r="C20" s="736"/>
      <c r="D20" s="736"/>
      <c r="E20" s="736"/>
      <c r="F20" s="736"/>
      <c r="G20" s="736"/>
      <c r="H20" s="736"/>
      <c r="I20" s="736"/>
      <c r="J20" s="736"/>
      <c r="K20" s="736"/>
      <c r="L20" s="737"/>
    </row>
    <row r="21" spans="1:12" ht="15" customHeight="1">
      <c r="A21" s="738"/>
      <c r="B21" s="739"/>
      <c r="C21" s="739"/>
      <c r="D21" s="739"/>
      <c r="E21" s="739"/>
      <c r="F21" s="739"/>
      <c r="G21" s="739"/>
      <c r="H21" s="739"/>
      <c r="I21" s="739"/>
      <c r="J21" s="739"/>
      <c r="K21" s="739"/>
      <c r="L21" s="740"/>
    </row>
    <row r="22" spans="1:12" ht="15.75" customHeight="1">
      <c r="A22" s="738"/>
      <c r="B22" s="739"/>
      <c r="C22" s="739"/>
      <c r="D22" s="739"/>
      <c r="E22" s="739"/>
      <c r="F22" s="739"/>
      <c r="G22" s="739"/>
      <c r="H22" s="739"/>
      <c r="I22" s="739"/>
      <c r="J22" s="739"/>
      <c r="K22" s="739"/>
      <c r="L22" s="740"/>
    </row>
    <row r="23" spans="1:12" ht="15.75" customHeight="1">
      <c r="A23" s="741"/>
      <c r="B23" s="742"/>
      <c r="C23" s="742"/>
      <c r="D23" s="742"/>
      <c r="E23" s="742"/>
      <c r="F23" s="742"/>
      <c r="G23" s="742"/>
      <c r="H23" s="742"/>
      <c r="I23" s="742"/>
      <c r="J23" s="742"/>
      <c r="K23" s="742"/>
      <c r="L23" s="743"/>
    </row>
    <row r="24" spans="1:12" ht="19.5" customHeight="1">
      <c r="A24" s="749"/>
      <c r="B24" s="749"/>
      <c r="C24" s="749"/>
      <c r="D24" s="749"/>
      <c r="E24" s="749"/>
      <c r="F24" s="749"/>
      <c r="G24" s="749"/>
      <c r="H24" s="749"/>
      <c r="I24" s="749"/>
      <c r="J24" s="749"/>
      <c r="K24" s="749"/>
      <c r="L24" s="749"/>
    </row>
    <row r="25" spans="1:12" ht="35.25" customHeight="1">
      <c r="A25" s="749"/>
      <c r="B25" s="749"/>
      <c r="C25" s="749"/>
      <c r="D25" s="749"/>
      <c r="E25" s="749"/>
      <c r="F25" s="749"/>
      <c r="G25" s="749"/>
      <c r="H25" s="749"/>
      <c r="I25" s="749"/>
      <c r="J25" s="749"/>
      <c r="K25" s="749"/>
      <c r="L25" s="749"/>
    </row>
    <row r="50" spans="1:12">
      <c r="A50" s="733" t="s">
        <v>1417</v>
      </c>
      <c r="B50" s="734"/>
      <c r="C50" s="734"/>
      <c r="D50" s="734"/>
      <c r="E50" s="734"/>
      <c r="F50" s="734"/>
      <c r="G50" s="734"/>
      <c r="H50" s="734"/>
      <c r="I50" s="734"/>
      <c r="J50" s="734"/>
      <c r="K50" s="734"/>
      <c r="L50" s="734"/>
    </row>
    <row r="51" spans="1:12">
      <c r="A51" s="734"/>
      <c r="B51" s="734"/>
      <c r="C51" s="734"/>
      <c r="D51" s="734"/>
      <c r="E51" s="734"/>
      <c r="F51" s="734"/>
      <c r="G51" s="734"/>
      <c r="H51" s="734"/>
      <c r="I51" s="734"/>
      <c r="J51" s="734"/>
      <c r="K51" s="734"/>
      <c r="L51" s="734"/>
    </row>
    <row r="52" spans="1:12">
      <c r="A52" s="734"/>
      <c r="B52" s="734"/>
      <c r="C52" s="734"/>
      <c r="D52" s="734"/>
      <c r="E52" s="734"/>
      <c r="F52" s="734"/>
      <c r="G52" s="734"/>
      <c r="H52" s="734"/>
      <c r="I52" s="734"/>
      <c r="J52" s="734"/>
      <c r="K52" s="734"/>
      <c r="L52" s="734"/>
    </row>
    <row r="53" spans="1:12" ht="21" customHeight="1">
      <c r="A53" s="734"/>
      <c r="B53" s="734"/>
      <c r="C53" s="734"/>
      <c r="D53" s="734"/>
      <c r="E53" s="734"/>
      <c r="F53" s="734"/>
      <c r="G53" s="734"/>
      <c r="H53" s="734"/>
      <c r="I53" s="734"/>
      <c r="J53" s="734"/>
      <c r="K53" s="734"/>
      <c r="L53" s="734"/>
    </row>
    <row r="54" spans="1:12" ht="15" customHeight="1">
      <c r="A54" s="734"/>
      <c r="B54" s="734"/>
      <c r="C54" s="734"/>
      <c r="D54" s="734"/>
      <c r="E54" s="734"/>
      <c r="F54" s="734"/>
      <c r="G54" s="734"/>
      <c r="H54" s="734"/>
      <c r="I54" s="734"/>
      <c r="J54" s="734"/>
      <c r="K54" s="734"/>
      <c r="L54" s="734"/>
    </row>
  </sheetData>
  <mergeCells count="13">
    <mergeCell ref="A15:L15"/>
    <mergeCell ref="A5:L5"/>
    <mergeCell ref="A6:L6"/>
    <mergeCell ref="E7:H7"/>
    <mergeCell ref="E8:H8"/>
    <mergeCell ref="E9:H9"/>
    <mergeCell ref="A19:L19"/>
    <mergeCell ref="A50:L54"/>
    <mergeCell ref="A20:L23"/>
    <mergeCell ref="A16:L16"/>
    <mergeCell ref="A17:L17"/>
    <mergeCell ref="A18:L18"/>
    <mergeCell ref="A24:L25"/>
  </mergeCells>
  <pageMargins left="0.7" right="0.7" top="0.75" bottom="0.75" header="0.3" footer="0.3"/>
  <pageSetup paperSize="9" scale="7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zoomScaleSheetLayoutView="100" workbookViewId="0">
      <selection activeCell="B22" sqref="B22:F23"/>
    </sheetView>
  </sheetViews>
  <sheetFormatPr defaultColWidth="8.85546875" defaultRowHeight="15"/>
  <cols>
    <col min="1" max="1" width="8.140625" bestFit="1" customWidth="1"/>
    <col min="2" max="2" width="62.7109375" customWidth="1"/>
    <col min="3" max="6" width="15.7109375" customWidth="1"/>
  </cols>
  <sheetData>
    <row r="1" spans="1:6" ht="15.75">
      <c r="A1" s="5" t="s">
        <v>82</v>
      </c>
      <c r="B1" s="6"/>
      <c r="C1" s="1"/>
      <c r="D1" s="1"/>
      <c r="E1" s="1"/>
      <c r="F1" s="1"/>
    </row>
    <row r="2" spans="1:6" ht="15.75">
      <c r="A2" s="1"/>
      <c r="B2" s="1"/>
      <c r="C2" s="1"/>
      <c r="D2" s="1"/>
      <c r="E2" s="1"/>
      <c r="F2" s="1"/>
    </row>
    <row r="3" spans="1:6" ht="30" customHeight="1">
      <c r="A3" s="755" t="s">
        <v>83</v>
      </c>
      <c r="B3" s="755"/>
      <c r="C3" s="755"/>
      <c r="D3" s="755"/>
      <c r="E3" s="755"/>
      <c r="F3" s="755"/>
    </row>
    <row r="4" spans="1:6" ht="24.95" customHeight="1">
      <c r="A4" s="57" t="s">
        <v>11</v>
      </c>
      <c r="B4" s="3" t="s">
        <v>12</v>
      </c>
      <c r="C4" s="3" t="s">
        <v>22</v>
      </c>
      <c r="D4" s="3" t="s">
        <v>23</v>
      </c>
      <c r="E4" s="3" t="s">
        <v>24</v>
      </c>
      <c r="F4" s="3" t="s">
        <v>25</v>
      </c>
    </row>
    <row r="5" spans="1:6" ht="24.95" customHeight="1">
      <c r="A5" s="4" t="s">
        <v>84</v>
      </c>
      <c r="B5" s="4" t="s">
        <v>85</v>
      </c>
      <c r="C5" s="4" t="s">
        <v>86</v>
      </c>
      <c r="D5" s="4" t="s">
        <v>87</v>
      </c>
      <c r="E5" s="4" t="s">
        <v>88</v>
      </c>
      <c r="F5" s="4" t="s">
        <v>89</v>
      </c>
    </row>
    <row r="6" spans="1:6">
      <c r="A6" s="7"/>
      <c r="B6" s="58"/>
      <c r="C6" s="58"/>
      <c r="D6" s="58"/>
      <c r="E6" s="58"/>
      <c r="F6" s="58"/>
    </row>
    <row r="7" spans="1:6">
      <c r="A7" s="8" t="s">
        <v>90</v>
      </c>
      <c r="B7" s="9" t="s">
        <v>91</v>
      </c>
      <c r="C7" s="58"/>
      <c r="D7" s="58"/>
      <c r="E7" s="58"/>
      <c r="F7" s="58"/>
    </row>
    <row r="8" spans="1:6">
      <c r="A8" s="8"/>
      <c r="B8" s="58" t="s">
        <v>92</v>
      </c>
      <c r="C8" s="58"/>
      <c r="D8" s="58"/>
      <c r="E8" s="58"/>
      <c r="F8" s="58"/>
    </row>
    <row r="9" spans="1:6">
      <c r="A9" s="8" t="s">
        <v>93</v>
      </c>
      <c r="B9" s="59" t="s">
        <v>85</v>
      </c>
      <c r="C9" s="58"/>
      <c r="D9" s="58"/>
      <c r="E9" s="58"/>
      <c r="F9" s="58"/>
    </row>
    <row r="10" spans="1:6">
      <c r="A10" s="8"/>
      <c r="B10" s="58" t="s">
        <v>92</v>
      </c>
      <c r="C10" s="58"/>
      <c r="D10" s="58"/>
      <c r="E10" s="58"/>
      <c r="F10" s="58"/>
    </row>
    <row r="11" spans="1:6">
      <c r="A11" s="8" t="s">
        <v>13</v>
      </c>
      <c r="B11" s="59" t="s">
        <v>86</v>
      </c>
      <c r="C11" s="58"/>
      <c r="D11" s="58"/>
      <c r="E11" s="58"/>
      <c r="F11" s="58"/>
    </row>
    <row r="12" spans="1:6">
      <c r="A12" s="8"/>
      <c r="B12" s="58" t="s">
        <v>92</v>
      </c>
      <c r="C12" s="58"/>
      <c r="D12" s="58"/>
      <c r="E12" s="58"/>
      <c r="F12" s="58"/>
    </row>
    <row r="13" spans="1:6">
      <c r="A13" s="8" t="s">
        <v>22</v>
      </c>
      <c r="B13" s="59" t="s">
        <v>87</v>
      </c>
      <c r="C13" s="58"/>
      <c r="D13" s="58"/>
      <c r="E13" s="58"/>
      <c r="F13" s="58"/>
    </row>
    <row r="14" spans="1:6">
      <c r="A14" s="8"/>
      <c r="B14" s="58" t="s">
        <v>92</v>
      </c>
      <c r="C14" s="58"/>
      <c r="D14" s="58"/>
      <c r="E14" s="58"/>
      <c r="F14" s="58"/>
    </row>
    <row r="15" spans="1:6">
      <c r="A15" s="8" t="s">
        <v>23</v>
      </c>
      <c r="B15" s="60" t="s">
        <v>94</v>
      </c>
      <c r="C15" s="61"/>
      <c r="D15" s="61"/>
      <c r="E15" s="61"/>
      <c r="F15" s="61"/>
    </row>
    <row r="16" spans="1:6">
      <c r="A16" s="8"/>
      <c r="B16" s="61" t="s">
        <v>95</v>
      </c>
      <c r="C16" s="61"/>
      <c r="D16" s="61"/>
      <c r="E16" s="61"/>
      <c r="F16" s="61"/>
    </row>
    <row r="17" spans="1:6">
      <c r="A17" s="8" t="s">
        <v>24</v>
      </c>
      <c r="B17" s="59" t="s">
        <v>96</v>
      </c>
      <c r="C17" s="58"/>
      <c r="D17" s="58"/>
      <c r="E17" s="58"/>
      <c r="F17" s="58"/>
    </row>
    <row r="18" spans="1:6">
      <c r="A18" s="8"/>
      <c r="B18" s="58" t="s">
        <v>92</v>
      </c>
      <c r="C18" s="58"/>
      <c r="D18" s="58"/>
      <c r="E18" s="58"/>
      <c r="F18" s="58"/>
    </row>
    <row r="19" spans="1:6" ht="15.75">
      <c r="A19" s="7"/>
      <c r="B19" s="62"/>
      <c r="C19" s="62"/>
      <c r="D19" s="62"/>
      <c r="E19" s="62"/>
      <c r="F19" s="62"/>
    </row>
    <row r="20" spans="1:6" ht="15.75">
      <c r="A20" s="7"/>
      <c r="B20" s="1"/>
      <c r="C20" s="1"/>
      <c r="D20" s="1"/>
      <c r="E20" s="1"/>
      <c r="F20" s="1"/>
    </row>
    <row r="21" spans="1:6" ht="15.75">
      <c r="A21" s="7" t="s">
        <v>97</v>
      </c>
      <c r="B21" s="1"/>
      <c r="C21" s="1"/>
      <c r="D21" s="1"/>
      <c r="E21" s="1"/>
      <c r="F21" s="1"/>
    </row>
    <row r="22" spans="1:6" ht="15" customHeight="1">
      <c r="B22" s="756" t="s">
        <v>1260</v>
      </c>
      <c r="C22" s="756"/>
      <c r="D22" s="756"/>
      <c r="E22" s="756"/>
      <c r="F22" s="756"/>
    </row>
    <row r="23" spans="1:6">
      <c r="B23" s="756"/>
      <c r="C23" s="756"/>
      <c r="D23" s="756"/>
      <c r="E23" s="756"/>
      <c r="F23" s="756"/>
    </row>
    <row r="24" spans="1:6">
      <c r="B24" s="406"/>
      <c r="C24" s="406"/>
      <c r="D24" s="406"/>
      <c r="E24" s="406"/>
      <c r="F24" s="406"/>
    </row>
    <row r="25" spans="1:6">
      <c r="B25" s="406"/>
      <c r="C25" s="406"/>
      <c r="D25" s="406"/>
      <c r="E25" s="406"/>
      <c r="F25" s="406"/>
    </row>
    <row r="26" spans="1:6">
      <c r="B26" s="406"/>
      <c r="C26" s="406"/>
      <c r="D26" s="406"/>
      <c r="E26" s="406"/>
      <c r="F26" s="406"/>
    </row>
    <row r="27" spans="1:6">
      <c r="B27" s="406"/>
      <c r="C27" s="406"/>
      <c r="D27" s="406"/>
      <c r="E27" s="406"/>
      <c r="F27" s="406"/>
    </row>
  </sheetData>
  <protectedRanges>
    <protectedRange sqref="E5" name="Range1_1_3_4"/>
  </protectedRanges>
  <mergeCells count="2">
    <mergeCell ref="A3:F3"/>
    <mergeCell ref="B22:F23"/>
  </mergeCells>
  <pageMargins left="0.70866141732283472" right="0.70866141732283472" top="0.74803149606299213" bottom="0.74803149606299213" header="0.31496062992125984" footer="0.31496062992125984"/>
  <pageSetup paperSize="9" scale="56"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I15" sqref="I15"/>
    </sheetView>
  </sheetViews>
  <sheetFormatPr defaultRowHeight="12.75"/>
  <cols>
    <col min="1" max="1" width="48.28515625" style="407" customWidth="1"/>
    <col min="2" max="16384" width="9.140625" style="407"/>
  </cols>
  <sheetData>
    <row r="1" spans="1:13" ht="21.75" customHeight="1">
      <c r="A1" s="757" t="s">
        <v>1263</v>
      </c>
      <c r="B1" s="757"/>
      <c r="C1" s="757"/>
      <c r="D1" s="757"/>
      <c r="E1" s="757"/>
      <c r="F1" s="757"/>
    </row>
    <row r="2" spans="1:13" ht="20.100000000000001" customHeight="1">
      <c r="A2" s="764" t="s">
        <v>1409</v>
      </c>
      <c r="B2" s="764"/>
      <c r="C2" s="764"/>
      <c r="D2" s="764"/>
      <c r="E2" s="764"/>
      <c r="F2" s="764"/>
    </row>
    <row r="3" spans="1:13" ht="30.75" customHeight="1">
      <c r="A3" s="759" t="s">
        <v>1410</v>
      </c>
      <c r="B3" s="760"/>
      <c r="C3" s="760"/>
      <c r="D3" s="760"/>
      <c r="E3" s="760"/>
      <c r="F3" s="760"/>
    </row>
    <row r="4" spans="1:13" ht="33" customHeight="1">
      <c r="A4" s="761" t="s">
        <v>1262</v>
      </c>
      <c r="B4" s="762"/>
      <c r="C4" s="762"/>
      <c r="D4" s="762"/>
      <c r="E4" s="762"/>
      <c r="F4" s="762"/>
    </row>
    <row r="5" spans="1:13" ht="33" customHeight="1">
      <c r="A5" s="761" t="s">
        <v>1220</v>
      </c>
      <c r="B5" s="762"/>
      <c r="C5" s="762"/>
      <c r="D5" s="762"/>
      <c r="E5" s="762"/>
      <c r="F5" s="762"/>
    </row>
    <row r="6" spans="1:13" ht="57" customHeight="1">
      <c r="A6" s="761" t="s">
        <v>1369</v>
      </c>
      <c r="B6" s="761"/>
      <c r="C6" s="761"/>
      <c r="D6" s="761"/>
      <c r="E6" s="761"/>
      <c r="F6" s="761"/>
    </row>
    <row r="7" spans="1:13" ht="35.25" customHeight="1">
      <c r="A7" s="761" t="s">
        <v>1221</v>
      </c>
      <c r="B7" s="762"/>
      <c r="C7" s="762"/>
      <c r="D7" s="762"/>
      <c r="E7" s="762"/>
      <c r="F7" s="762"/>
    </row>
    <row r="8" spans="1:13" ht="49.5" customHeight="1">
      <c r="A8" s="761" t="s">
        <v>1222</v>
      </c>
      <c r="B8" s="762"/>
      <c r="C8" s="762"/>
      <c r="D8" s="762"/>
      <c r="E8" s="762"/>
      <c r="F8" s="762"/>
    </row>
    <row r="9" spans="1:13" ht="20.25" customHeight="1">
      <c r="A9" s="766" t="s">
        <v>1534</v>
      </c>
      <c r="B9" s="766"/>
      <c r="C9" s="766"/>
      <c r="D9" s="766"/>
      <c r="E9" s="766"/>
      <c r="F9" s="766"/>
    </row>
    <row r="10" spans="1:13" ht="20.100000000000001" customHeight="1">
      <c r="A10" s="765" t="s">
        <v>1411</v>
      </c>
      <c r="B10" s="764"/>
      <c r="C10" s="764"/>
      <c r="D10" s="764"/>
      <c r="E10" s="764"/>
      <c r="F10" s="764"/>
    </row>
    <row r="11" spans="1:13" ht="149.25" customHeight="1">
      <c r="A11" s="763" t="s">
        <v>1412</v>
      </c>
      <c r="B11" s="763"/>
      <c r="C11" s="763"/>
      <c r="D11" s="763"/>
      <c r="E11" s="763"/>
      <c r="F11" s="763"/>
      <c r="G11" s="407" t="s">
        <v>1223</v>
      </c>
    </row>
    <row r="12" spans="1:13" ht="20.100000000000001" customHeight="1">
      <c r="A12" s="765" t="s">
        <v>1413</v>
      </c>
      <c r="B12" s="764"/>
      <c r="C12" s="764"/>
      <c r="D12" s="764"/>
      <c r="E12" s="764"/>
      <c r="F12" s="764"/>
    </row>
    <row r="13" spans="1:13" ht="184.5" customHeight="1">
      <c r="A13" s="758" t="s">
        <v>1414</v>
      </c>
      <c r="B13" s="758"/>
      <c r="C13" s="758"/>
      <c r="D13" s="758"/>
      <c r="E13" s="758"/>
      <c r="F13" s="758"/>
    </row>
    <row r="14" spans="1:13" ht="15" customHeight="1">
      <c r="A14" s="765" t="s">
        <v>1415</v>
      </c>
      <c r="B14" s="764"/>
      <c r="C14" s="764"/>
      <c r="D14" s="764"/>
      <c r="E14" s="764"/>
      <c r="F14" s="764"/>
    </row>
    <row r="15" spans="1:13" ht="318.75" customHeight="1">
      <c r="A15" s="758" t="s">
        <v>1506</v>
      </c>
      <c r="B15" s="758"/>
      <c r="C15" s="758"/>
      <c r="D15" s="758"/>
      <c r="E15" s="758"/>
      <c r="F15" s="758"/>
      <c r="M15" s="723"/>
    </row>
    <row r="16" spans="1:13" ht="33" customHeight="1">
      <c r="A16" s="758" t="s">
        <v>1466</v>
      </c>
      <c r="B16" s="758"/>
      <c r="C16" s="758"/>
      <c r="D16" s="758"/>
      <c r="E16" s="758"/>
      <c r="F16" s="758"/>
    </row>
    <row r="17" spans="1:6" ht="27.75" customHeight="1">
      <c r="A17" s="758" t="s">
        <v>1507</v>
      </c>
      <c r="B17" s="758"/>
      <c r="C17" s="758"/>
      <c r="D17" s="758"/>
      <c r="E17" s="758"/>
      <c r="F17" s="758"/>
    </row>
    <row r="18" spans="1:6" ht="30.75" customHeight="1">
      <c r="A18" s="758" t="s">
        <v>1261</v>
      </c>
      <c r="B18" s="758"/>
      <c r="C18" s="758"/>
      <c r="D18" s="758"/>
      <c r="E18" s="758"/>
      <c r="F18" s="758"/>
    </row>
    <row r="19" spans="1:6" ht="20.100000000000001" customHeight="1">
      <c r="A19" s="765" t="s">
        <v>1416</v>
      </c>
      <c r="B19" s="764"/>
      <c r="C19" s="764"/>
      <c r="D19" s="764"/>
      <c r="E19" s="764"/>
      <c r="F19" s="764"/>
    </row>
    <row r="20" spans="1:6" ht="63.75" customHeight="1">
      <c r="A20" s="758" t="s">
        <v>1465</v>
      </c>
      <c r="B20" s="758"/>
      <c r="C20" s="758"/>
      <c r="D20" s="758"/>
      <c r="E20" s="758"/>
      <c r="F20" s="758"/>
    </row>
    <row r="21" spans="1:6">
      <c r="A21" s="408"/>
      <c r="B21" s="408"/>
      <c r="C21" s="408"/>
      <c r="D21" s="408"/>
      <c r="E21" s="408"/>
      <c r="F21" s="408"/>
    </row>
    <row r="22" spans="1:6">
      <c r="A22" s="408"/>
      <c r="B22" s="408"/>
      <c r="C22" s="408"/>
      <c r="D22" s="408"/>
      <c r="E22" s="408"/>
      <c r="F22" s="408"/>
    </row>
    <row r="23" spans="1:6">
      <c r="A23" s="408"/>
      <c r="B23" s="408"/>
      <c r="C23" s="408"/>
      <c r="D23" s="408"/>
      <c r="E23" s="408"/>
      <c r="F23" s="408"/>
    </row>
  </sheetData>
  <mergeCells count="20">
    <mergeCell ref="A19:F19"/>
    <mergeCell ref="A16:F16"/>
    <mergeCell ref="A18:F18"/>
    <mergeCell ref="A20:F20"/>
    <mergeCell ref="A6:F6"/>
    <mergeCell ref="A17:F17"/>
    <mergeCell ref="A1:F1"/>
    <mergeCell ref="A13:F13"/>
    <mergeCell ref="A15:F15"/>
    <mergeCell ref="A3:F3"/>
    <mergeCell ref="A4:F4"/>
    <mergeCell ref="A5:F5"/>
    <mergeCell ref="A7:F7"/>
    <mergeCell ref="A8:F8"/>
    <mergeCell ref="A11:F11"/>
    <mergeCell ref="A2:F2"/>
    <mergeCell ref="A10:F10"/>
    <mergeCell ref="A12:F12"/>
    <mergeCell ref="A14:F14"/>
    <mergeCell ref="A9:F9"/>
  </mergeCell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94"/>
  <sheetViews>
    <sheetView zoomScaleNormal="100" zoomScaleSheetLayoutView="100" workbookViewId="0">
      <selection activeCell="J43" sqref="J43"/>
    </sheetView>
  </sheetViews>
  <sheetFormatPr defaultColWidth="9.140625" defaultRowHeight="12.75"/>
  <cols>
    <col min="1" max="1" width="10.140625" style="10" bestFit="1" customWidth="1"/>
    <col min="2" max="2" width="65.7109375" style="10" customWidth="1"/>
    <col min="3" max="3" width="15.7109375" style="10" customWidth="1"/>
    <col min="4" max="4" width="15.7109375" style="78" customWidth="1"/>
    <col min="5" max="5" width="15.7109375" style="100" customWidth="1"/>
    <col min="6" max="6" width="15.7109375" style="236" customWidth="1"/>
    <col min="7" max="7" width="9.140625" style="10"/>
    <col min="8" max="79" width="9.140625" style="193"/>
    <col min="80" max="16384" width="9.140625" style="10"/>
  </cols>
  <sheetData>
    <row r="1" spans="1:79" ht="24.95" customHeight="1">
      <c r="A1" s="976" t="s">
        <v>83</v>
      </c>
      <c r="B1" s="976"/>
      <c r="C1" s="976"/>
      <c r="D1" s="976"/>
      <c r="E1" s="976"/>
      <c r="F1" s="976"/>
    </row>
    <row r="2" spans="1:79" ht="24.95" customHeight="1">
      <c r="A2" s="156" t="s">
        <v>11</v>
      </c>
      <c r="B2" s="156" t="s">
        <v>12</v>
      </c>
      <c r="C2" s="386" t="s">
        <v>13</v>
      </c>
      <c r="D2" s="387" t="s">
        <v>22</v>
      </c>
      <c r="E2" s="386" t="s">
        <v>23</v>
      </c>
      <c r="F2" s="386" t="s">
        <v>24</v>
      </c>
      <c r="G2" s="19"/>
    </row>
    <row r="3" spans="1:79" ht="24.95" customHeight="1">
      <c r="A3" s="12" t="s">
        <v>84</v>
      </c>
      <c r="B3" s="135" t="s">
        <v>85</v>
      </c>
      <c r="C3" s="13" t="s">
        <v>86</v>
      </c>
      <c r="D3" s="14" t="s">
        <v>87</v>
      </c>
      <c r="E3" s="262" t="s">
        <v>88</v>
      </c>
      <c r="F3" s="13" t="s">
        <v>89</v>
      </c>
      <c r="G3" s="19"/>
    </row>
    <row r="4" spans="1:79">
      <c r="B4" s="161"/>
      <c r="C4" s="161"/>
      <c r="D4" s="74"/>
      <c r="E4" s="241"/>
      <c r="F4" s="232"/>
      <c r="G4" s="19"/>
    </row>
    <row r="5" spans="1:79" ht="15" customHeight="1">
      <c r="A5" s="15" t="s">
        <v>98</v>
      </c>
      <c r="B5" s="792" t="s">
        <v>1406</v>
      </c>
      <c r="C5" s="793"/>
      <c r="D5" s="793"/>
      <c r="E5" s="793"/>
      <c r="F5" s="794"/>
      <c r="G5" s="19"/>
    </row>
    <row r="6" spans="1:79" ht="15" customHeight="1">
      <c r="A6" s="767"/>
      <c r="B6" s="768"/>
      <c r="C6" s="768"/>
      <c r="D6" s="768"/>
      <c r="E6" s="768"/>
      <c r="F6" s="769"/>
      <c r="G6" s="19"/>
    </row>
    <row r="7" spans="1:79" ht="84" customHeight="1">
      <c r="A7" s="770" t="s">
        <v>1349</v>
      </c>
      <c r="B7" s="771"/>
      <c r="C7" s="771"/>
      <c r="D7" s="771"/>
      <c r="E7" s="771"/>
      <c r="F7" s="772"/>
      <c r="G7" s="19"/>
    </row>
    <row r="8" spans="1:79" ht="15" customHeight="1">
      <c r="A8" s="767"/>
      <c r="B8" s="768"/>
      <c r="C8" s="768"/>
      <c r="D8" s="768"/>
      <c r="E8" s="768"/>
      <c r="F8" s="769"/>
      <c r="G8" s="19"/>
    </row>
    <row r="9" spans="1:79" s="298" customFormat="1" ht="69.75" customHeight="1">
      <c r="A9" s="805" t="s">
        <v>1012</v>
      </c>
      <c r="B9" s="592" t="s">
        <v>1158</v>
      </c>
      <c r="C9" s="807"/>
      <c r="D9" s="808"/>
      <c r="E9" s="808"/>
      <c r="F9" s="808"/>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c r="CA9" s="297"/>
    </row>
    <row r="10" spans="1:79" s="298" customFormat="1" ht="20.100000000000001" customHeight="1">
      <c r="A10" s="806"/>
      <c r="B10" s="592" t="s">
        <v>875</v>
      </c>
      <c r="C10" s="593" t="s">
        <v>136</v>
      </c>
      <c r="D10" s="75">
        <v>1</v>
      </c>
      <c r="E10" s="594"/>
      <c r="F10" s="595">
        <f>D10*E10</f>
        <v>0</v>
      </c>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row>
    <row r="11" spans="1:79" s="298" customFormat="1" ht="121.5" customHeight="1">
      <c r="A11" s="805" t="s">
        <v>101</v>
      </c>
      <c r="B11" s="684" t="s">
        <v>1508</v>
      </c>
      <c r="C11" s="809"/>
      <c r="D11" s="810"/>
      <c r="E11" s="810"/>
      <c r="F11" s="810"/>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row>
    <row r="12" spans="1:79" s="298" customFormat="1" ht="20.100000000000001" customHeight="1">
      <c r="A12" s="806"/>
      <c r="B12" s="592" t="s">
        <v>1066</v>
      </c>
      <c r="C12" s="724" t="s">
        <v>4</v>
      </c>
      <c r="D12" s="725">
        <v>3</v>
      </c>
      <c r="E12" s="303"/>
      <c r="F12" s="239">
        <f>D12*E12</f>
        <v>0</v>
      </c>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row>
    <row r="13" spans="1:79" s="298" customFormat="1" ht="96.75" customHeight="1">
      <c r="A13" s="805" t="s">
        <v>1013</v>
      </c>
      <c r="B13" s="592" t="s">
        <v>1371</v>
      </c>
      <c r="C13" s="919"/>
      <c r="D13" s="920"/>
      <c r="E13" s="920"/>
      <c r="F13" s="920"/>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row>
    <row r="14" spans="1:79" s="298" customFormat="1" ht="20.100000000000001" customHeight="1">
      <c r="A14" s="806"/>
      <c r="B14" s="596" t="s">
        <v>1224</v>
      </c>
      <c r="C14" s="593" t="s">
        <v>136</v>
      </c>
      <c r="D14" s="75">
        <v>1</v>
      </c>
      <c r="E14" s="303"/>
      <c r="F14" s="239">
        <f>D14*E14</f>
        <v>0</v>
      </c>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row>
    <row r="15" spans="1:79" s="348" customFormat="1" ht="57.75" customHeight="1">
      <c r="A15" s="805" t="s">
        <v>102</v>
      </c>
      <c r="B15" s="596" t="s">
        <v>1408</v>
      </c>
      <c r="C15" s="919"/>
      <c r="D15" s="920"/>
      <c r="E15" s="920"/>
      <c r="F15" s="928"/>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row>
    <row r="16" spans="1:79" s="348" customFormat="1" ht="20.100000000000001" customHeight="1">
      <c r="A16" s="806"/>
      <c r="B16" s="596" t="s">
        <v>875</v>
      </c>
      <c r="C16" s="593" t="s">
        <v>136</v>
      </c>
      <c r="D16" s="75">
        <v>1</v>
      </c>
      <c r="E16" s="303"/>
      <c r="F16" s="239">
        <f>D16*E16</f>
        <v>0</v>
      </c>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row>
    <row r="17" spans="1:79" s="298" customFormat="1" ht="134.25" customHeight="1">
      <c r="A17" s="885" t="s">
        <v>103</v>
      </c>
      <c r="B17" s="597" t="s">
        <v>1252</v>
      </c>
      <c r="C17" s="921"/>
      <c r="D17" s="922"/>
      <c r="E17" s="922"/>
      <c r="F17" s="922"/>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row>
    <row r="18" spans="1:79" s="298" customFormat="1" ht="20.100000000000001" customHeight="1">
      <c r="A18" s="887"/>
      <c r="B18" s="162" t="s">
        <v>875</v>
      </c>
      <c r="C18" s="593" t="s">
        <v>136</v>
      </c>
      <c r="D18" s="75">
        <v>1</v>
      </c>
      <c r="E18" s="242"/>
      <c r="F18" s="239">
        <f>D18*E18</f>
        <v>0</v>
      </c>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row>
    <row r="19" spans="1:79" ht="29.25" customHeight="1">
      <c r="A19" s="984" t="s">
        <v>104</v>
      </c>
      <c r="B19" s="692" t="s">
        <v>1043</v>
      </c>
      <c r="C19" s="332"/>
      <c r="D19" s="72"/>
      <c r="E19" s="244"/>
      <c r="F19" s="334"/>
      <c r="G19" s="19"/>
    </row>
    <row r="20" spans="1:79" s="296" customFormat="1">
      <c r="A20" s="985"/>
      <c r="B20" s="320" t="s">
        <v>663</v>
      </c>
      <c r="C20" s="333"/>
      <c r="D20" s="327"/>
      <c r="E20" s="328"/>
      <c r="F20" s="33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row>
    <row r="21" spans="1:79" ht="20.100000000000001" customHeight="1">
      <c r="A21" s="985"/>
      <c r="B21" s="320" t="s">
        <v>213</v>
      </c>
      <c r="C21" s="593" t="s">
        <v>4</v>
      </c>
      <c r="D21" s="75">
        <v>5</v>
      </c>
      <c r="E21" s="243"/>
      <c r="F21" s="239">
        <f>D21*E21</f>
        <v>0</v>
      </c>
      <c r="G21" s="19"/>
    </row>
    <row r="22" spans="1:79" ht="20.100000000000001" customHeight="1">
      <c r="A22" s="985"/>
      <c r="B22" s="320" t="s">
        <v>214</v>
      </c>
      <c r="C22" s="593" t="s">
        <v>4</v>
      </c>
      <c r="D22" s="75">
        <v>5</v>
      </c>
      <c r="E22" s="243"/>
      <c r="F22" s="239">
        <f>D22*E22</f>
        <v>0</v>
      </c>
      <c r="G22" s="19"/>
    </row>
    <row r="23" spans="1:79" ht="70.5" customHeight="1">
      <c r="A23" s="885" t="s">
        <v>317</v>
      </c>
      <c r="B23" s="601" t="s">
        <v>1044</v>
      </c>
      <c r="C23" s="220"/>
      <c r="D23" s="74"/>
      <c r="E23" s="241"/>
      <c r="F23" s="229"/>
      <c r="G23" s="19"/>
    </row>
    <row r="24" spans="1:79" ht="20.100000000000001" customHeight="1">
      <c r="A24" s="887"/>
      <c r="B24" s="160" t="s">
        <v>663</v>
      </c>
      <c r="C24" s="388" t="s">
        <v>4</v>
      </c>
      <c r="D24" s="75">
        <v>3</v>
      </c>
      <c r="E24" s="243"/>
      <c r="F24" s="239">
        <f>D24*E24</f>
        <v>0</v>
      </c>
      <c r="G24" s="19"/>
    </row>
    <row r="25" spans="1:79" s="298" customFormat="1" ht="144.75" customHeight="1">
      <c r="A25" s="885" t="s">
        <v>318</v>
      </c>
      <c r="B25" s="162" t="s">
        <v>1311</v>
      </c>
      <c r="C25" s="906"/>
      <c r="D25" s="923"/>
      <c r="E25" s="923"/>
      <c r="F25" s="923"/>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row>
    <row r="26" spans="1:79" s="298" customFormat="1" ht="20.100000000000001" customHeight="1">
      <c r="A26" s="887"/>
      <c r="B26" s="598" t="s">
        <v>1405</v>
      </c>
      <c r="C26" s="299" t="s">
        <v>136</v>
      </c>
      <c r="D26" s="75">
        <v>1</v>
      </c>
      <c r="E26" s="242"/>
      <c r="F26" s="239">
        <f>D26*E26</f>
        <v>0</v>
      </c>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row>
    <row r="27" spans="1:79" ht="144" customHeight="1">
      <c r="A27" s="885" t="s">
        <v>874</v>
      </c>
      <c r="B27" s="601" t="s">
        <v>1370</v>
      </c>
      <c r="C27" s="220"/>
      <c r="D27" s="74"/>
      <c r="E27" s="241"/>
      <c r="F27" s="229"/>
      <c r="G27" s="19"/>
    </row>
    <row r="28" spans="1:79" ht="20.100000000000001" customHeight="1">
      <c r="A28" s="887"/>
      <c r="B28" s="162" t="s">
        <v>1063</v>
      </c>
      <c r="C28" s="201" t="s">
        <v>136</v>
      </c>
      <c r="D28" s="75">
        <v>1</v>
      </c>
      <c r="E28" s="242"/>
      <c r="F28" s="239">
        <f>D28*E28</f>
        <v>0</v>
      </c>
      <c r="G28" s="19"/>
    </row>
    <row r="29" spans="1:79" s="298" customFormat="1" ht="95.25" customHeight="1">
      <c r="A29" s="885" t="s">
        <v>1001</v>
      </c>
      <c r="B29" s="599" t="s">
        <v>1159</v>
      </c>
      <c r="C29" s="924"/>
      <c r="D29" s="925"/>
      <c r="E29" s="925"/>
      <c r="F29" s="925"/>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row>
    <row r="30" spans="1:79" s="298" customFormat="1" ht="20.100000000000001" customHeight="1">
      <c r="A30" s="887"/>
      <c r="B30" s="162" t="s">
        <v>1064</v>
      </c>
      <c r="C30" s="221" t="s">
        <v>136</v>
      </c>
      <c r="D30" s="75">
        <v>1</v>
      </c>
      <c r="E30" s="242"/>
      <c r="F30" s="239">
        <f>D30*E30</f>
        <v>0</v>
      </c>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row>
    <row r="31" spans="1:79" ht="42" customHeight="1">
      <c r="A31" s="885" t="s">
        <v>1015</v>
      </c>
      <c r="B31" s="71" t="s">
        <v>1065</v>
      </c>
      <c r="C31" s="222"/>
      <c r="D31" s="74"/>
      <c r="E31" s="241"/>
      <c r="F31" s="229"/>
      <c r="G31" s="19"/>
    </row>
    <row r="32" spans="1:79" ht="20.100000000000001" customHeight="1">
      <c r="A32" s="887"/>
      <c r="B32" s="162" t="s">
        <v>875</v>
      </c>
      <c r="C32" s="304" t="s">
        <v>136</v>
      </c>
      <c r="D32" s="75">
        <v>6</v>
      </c>
      <c r="E32" s="242"/>
      <c r="F32" s="239">
        <f>D32*E32</f>
        <v>0</v>
      </c>
      <c r="G32" s="19"/>
    </row>
    <row r="33" spans="1:87" s="298" customFormat="1" ht="53.25" customHeight="1">
      <c r="A33" s="885" t="s">
        <v>1018</v>
      </c>
      <c r="B33" s="160" t="s">
        <v>1253</v>
      </c>
      <c r="C33" s="926"/>
      <c r="D33" s="927"/>
      <c r="E33" s="927"/>
      <c r="F33" s="92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row>
    <row r="34" spans="1:87" s="298" customFormat="1" ht="20.100000000000001" customHeight="1">
      <c r="A34" s="886"/>
      <c r="B34" s="600" t="s">
        <v>724</v>
      </c>
      <c r="C34" s="593" t="s">
        <v>4</v>
      </c>
      <c r="D34" s="75">
        <v>20</v>
      </c>
      <c r="E34" s="16"/>
      <c r="F34" s="239">
        <f>D34*E34</f>
        <v>0</v>
      </c>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row>
    <row r="35" spans="1:87" s="298" customFormat="1" ht="20.100000000000001" customHeight="1">
      <c r="A35" s="887"/>
      <c r="B35" s="600" t="s">
        <v>1014</v>
      </c>
      <c r="C35" s="593" t="s">
        <v>4</v>
      </c>
      <c r="D35" s="75">
        <v>5</v>
      </c>
      <c r="E35" s="16"/>
      <c r="F35" s="239">
        <f>D35*E35</f>
        <v>0</v>
      </c>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row>
    <row r="36" spans="1:87" s="298" customFormat="1" ht="144" customHeight="1">
      <c r="A36" s="885" t="s">
        <v>1023</v>
      </c>
      <c r="B36" s="403" t="s">
        <v>1254</v>
      </c>
      <c r="C36" s="222"/>
      <c r="D36" s="74"/>
      <c r="E36" s="241"/>
      <c r="F36" s="229"/>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7"/>
    </row>
    <row r="37" spans="1:87" s="298" customFormat="1" ht="26.25" customHeight="1">
      <c r="A37" s="886"/>
      <c r="B37" s="601" t="s">
        <v>1016</v>
      </c>
      <c r="C37" s="593" t="s">
        <v>4</v>
      </c>
      <c r="D37" s="75">
        <v>1</v>
      </c>
      <c r="E37" s="242"/>
      <c r="F37" s="239">
        <f>D37*E37</f>
        <v>0</v>
      </c>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row>
    <row r="38" spans="1:87" s="298" customFormat="1" ht="20.100000000000001" customHeight="1">
      <c r="A38" s="886"/>
      <c r="B38" s="601" t="s">
        <v>1026</v>
      </c>
      <c r="C38" s="593" t="s">
        <v>4</v>
      </c>
      <c r="D38" s="75">
        <v>2</v>
      </c>
      <c r="E38" s="242"/>
      <c r="F38" s="239">
        <f>D38*E38</f>
        <v>0</v>
      </c>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row>
    <row r="39" spans="1:87" s="298" customFormat="1" ht="20.100000000000001" customHeight="1">
      <c r="A39" s="886"/>
      <c r="B39" s="601" t="s">
        <v>1024</v>
      </c>
      <c r="C39" s="593" t="s">
        <v>4</v>
      </c>
      <c r="D39" s="75">
        <v>2</v>
      </c>
      <c r="E39" s="242"/>
      <c r="F39" s="239">
        <f>D39*E39</f>
        <v>0</v>
      </c>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7"/>
      <c r="BR39" s="297"/>
      <c r="BS39" s="297"/>
      <c r="BT39" s="297"/>
      <c r="BU39" s="297"/>
      <c r="BV39" s="297"/>
      <c r="BW39" s="297"/>
      <c r="BX39" s="297"/>
      <c r="BY39" s="297"/>
      <c r="BZ39" s="297"/>
      <c r="CA39" s="297"/>
    </row>
    <row r="40" spans="1:87" s="298" customFormat="1" ht="25.5">
      <c r="A40" s="886"/>
      <c r="B40" s="312" t="s">
        <v>1025</v>
      </c>
      <c r="C40" s="593" t="s">
        <v>4</v>
      </c>
      <c r="D40" s="75">
        <v>2</v>
      </c>
      <c r="E40" s="242"/>
      <c r="F40" s="239">
        <f>D40*E40</f>
        <v>0</v>
      </c>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row>
    <row r="41" spans="1:87" s="298" customFormat="1" ht="20.100000000000001" customHeight="1">
      <c r="A41" s="886"/>
      <c r="B41" s="601" t="s">
        <v>1017</v>
      </c>
      <c r="C41" s="593" t="s">
        <v>4</v>
      </c>
      <c r="D41" s="75">
        <v>3</v>
      </c>
      <c r="E41" s="242"/>
      <c r="F41" s="239">
        <f>D41*E41</f>
        <v>0</v>
      </c>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row>
    <row r="42" spans="1:87" s="298" customFormat="1" ht="93" customHeight="1">
      <c r="A42" s="800" t="s">
        <v>1027</v>
      </c>
      <c r="B42" s="600" t="s">
        <v>1160</v>
      </c>
      <c r="C42" s="802"/>
      <c r="D42" s="803"/>
      <c r="E42" s="803"/>
      <c r="F42" s="804"/>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row>
    <row r="43" spans="1:87" s="298" customFormat="1" ht="20.100000000000001" customHeight="1">
      <c r="A43" s="801"/>
      <c r="B43" s="600" t="s">
        <v>663</v>
      </c>
      <c r="C43" s="593" t="s">
        <v>4</v>
      </c>
      <c r="D43" s="75">
        <v>5</v>
      </c>
      <c r="E43" s="16"/>
      <c r="F43" s="239">
        <f>D43*E43</f>
        <v>0</v>
      </c>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row>
    <row r="44" spans="1:87" s="298" customFormat="1" ht="41.25" customHeight="1">
      <c r="A44" s="885" t="s">
        <v>1028</v>
      </c>
      <c r="B44" s="601" t="s">
        <v>1019</v>
      </c>
      <c r="C44" s="222"/>
      <c r="D44" s="74"/>
      <c r="E44" s="241"/>
      <c r="F44" s="229"/>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row>
    <row r="45" spans="1:87" s="298" customFormat="1" ht="20.100000000000001" customHeight="1">
      <c r="A45" s="887"/>
      <c r="B45" s="162" t="s">
        <v>663</v>
      </c>
      <c r="C45" s="593" t="s">
        <v>4</v>
      </c>
      <c r="D45" s="75">
        <v>2</v>
      </c>
      <c r="E45" s="242"/>
      <c r="F45" s="239">
        <f>D45*E45</f>
        <v>0</v>
      </c>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row>
    <row r="46" spans="1:87" s="298" customFormat="1" ht="54.75" customHeight="1">
      <c r="A46" s="885" t="s">
        <v>1029</v>
      </c>
      <c r="B46" s="162" t="s">
        <v>1020</v>
      </c>
      <c r="C46" s="963"/>
      <c r="D46" s="964"/>
      <c r="E46" s="964"/>
      <c r="F46" s="964"/>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row>
    <row r="47" spans="1:87" s="298" customFormat="1" ht="20.100000000000001" customHeight="1">
      <c r="A47" s="887"/>
      <c r="B47" s="162" t="s">
        <v>1021</v>
      </c>
      <c r="C47" s="593" t="s">
        <v>4</v>
      </c>
      <c r="D47" s="75">
        <v>2</v>
      </c>
      <c r="E47" s="242"/>
      <c r="F47" s="239">
        <f>D47*E47</f>
        <v>0</v>
      </c>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row>
    <row r="48" spans="1:87" s="298" customFormat="1" ht="54" customHeight="1">
      <c r="A48" s="885" t="s">
        <v>1030</v>
      </c>
      <c r="B48" s="162" t="s">
        <v>1022</v>
      </c>
      <c r="C48" s="963"/>
      <c r="D48" s="964"/>
      <c r="E48" s="964"/>
      <c r="F48" s="964"/>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row>
    <row r="49" spans="1:79" s="298" customFormat="1" ht="20.100000000000001" customHeight="1">
      <c r="A49" s="887"/>
      <c r="B49" s="162" t="s">
        <v>1021</v>
      </c>
      <c r="C49" s="304" t="s">
        <v>4</v>
      </c>
      <c r="D49" s="75">
        <v>2</v>
      </c>
      <c r="E49" s="242"/>
      <c r="F49" s="239">
        <f>D49*E49</f>
        <v>0</v>
      </c>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7"/>
      <c r="BR49" s="297"/>
      <c r="BS49" s="297"/>
      <c r="BT49" s="297"/>
      <c r="BU49" s="297"/>
      <c r="BV49" s="297"/>
      <c r="BW49" s="297"/>
      <c r="BX49" s="297"/>
      <c r="BY49" s="297"/>
      <c r="BZ49" s="297"/>
      <c r="CA49" s="297"/>
    </row>
    <row r="50" spans="1:79" ht="54.75" customHeight="1">
      <c r="A50" s="779" t="s">
        <v>1031</v>
      </c>
      <c r="B50" s="599" t="s">
        <v>1057</v>
      </c>
      <c r="C50" s="979"/>
      <c r="D50" s="979"/>
      <c r="E50" s="979"/>
      <c r="F50" s="980"/>
    </row>
    <row r="51" spans="1:79" s="298" customFormat="1" ht="20.100000000000001" customHeight="1">
      <c r="A51" s="780"/>
      <c r="B51" s="602" t="s">
        <v>1067</v>
      </c>
      <c r="C51" s="593" t="s">
        <v>1038</v>
      </c>
      <c r="D51" s="75">
        <v>80</v>
      </c>
      <c r="E51" s="238"/>
      <c r="F51" s="239">
        <f>D51*E51</f>
        <v>0</v>
      </c>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row>
    <row r="52" spans="1:79" s="298" customFormat="1" ht="20.100000000000001" customHeight="1">
      <c r="A52" s="781"/>
      <c r="B52" s="602" t="s">
        <v>1068</v>
      </c>
      <c r="C52" s="593" t="s">
        <v>1038</v>
      </c>
      <c r="D52" s="75">
        <v>45</v>
      </c>
      <c r="E52" s="238"/>
      <c r="F52" s="239">
        <f>D52*E52</f>
        <v>0</v>
      </c>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row>
    <row r="53" spans="1:79" s="17" customFormat="1">
      <c r="A53" s="315"/>
      <c r="B53" s="316"/>
      <c r="C53" s="317"/>
      <c r="D53" s="74"/>
      <c r="E53" s="318"/>
      <c r="F53" s="185"/>
      <c r="G53" s="311"/>
      <c r="H53" s="310"/>
      <c r="I53" s="310"/>
      <c r="J53" s="310"/>
      <c r="K53" s="310"/>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row>
    <row r="54" spans="1:79" s="17" customFormat="1" ht="15" customHeight="1">
      <c r="A54" s="165" t="s">
        <v>98</v>
      </c>
      <c r="B54" s="792" t="s">
        <v>1407</v>
      </c>
      <c r="C54" s="793"/>
      <c r="D54" s="793"/>
      <c r="E54" s="794"/>
      <c r="F54" s="41">
        <f>SUM(F10:F53)</f>
        <v>0</v>
      </c>
      <c r="G54" s="311"/>
      <c r="H54" s="310"/>
      <c r="I54" s="310"/>
      <c r="J54" s="310"/>
      <c r="K54" s="310"/>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row>
    <row r="55" spans="1:79">
      <c r="B55" s="161"/>
      <c r="C55" s="222"/>
      <c r="D55" s="74"/>
      <c r="E55" s="241"/>
      <c r="F55" s="232"/>
    </row>
    <row r="56" spans="1:79" ht="15" customHeight="1">
      <c r="A56" s="15" t="s">
        <v>110</v>
      </c>
      <c r="B56" s="792" t="s">
        <v>215</v>
      </c>
      <c r="C56" s="793"/>
      <c r="D56" s="793"/>
      <c r="E56" s="793"/>
      <c r="F56" s="794"/>
    </row>
    <row r="57" spans="1:79" s="161" customFormat="1" ht="15" customHeight="1">
      <c r="D57" s="74"/>
      <c r="E57" s="241"/>
      <c r="F57" s="232"/>
      <c r="G57" s="10"/>
      <c r="H57" s="193"/>
      <c r="I57" s="193"/>
      <c r="J57" s="193"/>
      <c r="K57" s="193"/>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row>
    <row r="58" spans="1:79" ht="60.75" customHeight="1">
      <c r="A58" s="929" t="s">
        <v>1316</v>
      </c>
      <c r="B58" s="930"/>
      <c r="C58" s="930"/>
      <c r="D58" s="930"/>
      <c r="E58" s="930"/>
      <c r="F58" s="931"/>
      <c r="G58" s="19"/>
    </row>
    <row r="59" spans="1:79" ht="96.75" customHeight="1">
      <c r="A59" s="789" t="s">
        <v>1317</v>
      </c>
      <c r="B59" s="790"/>
      <c r="C59" s="790"/>
      <c r="D59" s="790"/>
      <c r="E59" s="790"/>
      <c r="F59" s="791"/>
      <c r="G59" s="19"/>
    </row>
    <row r="60" spans="1:79" ht="15" customHeight="1">
      <c r="A60" s="767"/>
      <c r="B60" s="768"/>
      <c r="C60" s="768"/>
      <c r="D60" s="768"/>
      <c r="E60" s="768"/>
      <c r="F60" s="768"/>
      <c r="G60" s="19"/>
    </row>
    <row r="61" spans="1:79" ht="57.75" customHeight="1">
      <c r="A61" s="797" t="s">
        <v>113</v>
      </c>
      <c r="B61" s="422" t="s">
        <v>1264</v>
      </c>
      <c r="C61" s="981"/>
      <c r="D61" s="981"/>
      <c r="E61" s="981"/>
      <c r="F61" s="982"/>
    </row>
    <row r="62" spans="1:79" ht="20.100000000000001" customHeight="1">
      <c r="A62" s="798"/>
      <c r="B62" s="322" t="s">
        <v>689</v>
      </c>
      <c r="C62" s="593" t="s">
        <v>0</v>
      </c>
      <c r="D62" s="75">
        <v>2600</v>
      </c>
      <c r="E62" s="243"/>
      <c r="F62" s="390">
        <f>D62*E62</f>
        <v>0</v>
      </c>
    </row>
    <row r="63" spans="1:79" ht="45.75" customHeight="1">
      <c r="A63" s="795" t="s">
        <v>119</v>
      </c>
      <c r="B63" s="609" t="s">
        <v>1265</v>
      </c>
      <c r="C63" s="161"/>
      <c r="D63" s="74"/>
      <c r="E63" s="241"/>
      <c r="F63" s="232"/>
    </row>
    <row r="64" spans="1:79" ht="20.100000000000001" customHeight="1">
      <c r="A64" s="796"/>
      <c r="B64" s="414" t="s">
        <v>689</v>
      </c>
      <c r="C64" s="593" t="s">
        <v>0</v>
      </c>
      <c r="D64" s="75">
        <v>400</v>
      </c>
      <c r="E64" s="243"/>
      <c r="F64" s="63">
        <f>D64*E64</f>
        <v>0</v>
      </c>
    </row>
    <row r="65" spans="1:79" s="298" customFormat="1" ht="57" customHeight="1">
      <c r="A65" s="795" t="s">
        <v>121</v>
      </c>
      <c r="B65" s="415" t="s">
        <v>1266</v>
      </c>
      <c r="C65" s="300"/>
      <c r="D65" s="74"/>
      <c r="E65" s="241"/>
      <c r="F65" s="232"/>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row>
    <row r="66" spans="1:79" s="298" customFormat="1" ht="20.100000000000001" customHeight="1">
      <c r="A66" s="796"/>
      <c r="B66" s="686" t="s">
        <v>1279</v>
      </c>
      <c r="C66" s="606" t="s">
        <v>1</v>
      </c>
      <c r="D66" s="75">
        <v>7200</v>
      </c>
      <c r="E66" s="243"/>
      <c r="F66" s="63">
        <f>D66*E66</f>
        <v>0</v>
      </c>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row>
    <row r="67" spans="1:79" s="298" customFormat="1" ht="54.75" customHeight="1">
      <c r="A67" s="795" t="s">
        <v>127</v>
      </c>
      <c r="B67" s="685" t="s">
        <v>1267</v>
      </c>
      <c r="C67" s="932"/>
      <c r="D67" s="933"/>
      <c r="E67" s="933"/>
      <c r="F67" s="934"/>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row>
    <row r="68" spans="1:79" s="298" customFormat="1" ht="20.100000000000001" customHeight="1">
      <c r="A68" s="796"/>
      <c r="B68" s="686" t="s">
        <v>1279</v>
      </c>
      <c r="C68" s="606" t="s">
        <v>1</v>
      </c>
      <c r="D68" s="75">
        <v>1000</v>
      </c>
      <c r="E68" s="243"/>
      <c r="F68" s="63">
        <f>D68*E68</f>
        <v>0</v>
      </c>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row>
    <row r="69" spans="1:79" s="298" customFormat="1" ht="55.5" customHeight="1">
      <c r="A69" s="797" t="s">
        <v>1050</v>
      </c>
      <c r="B69" s="587" t="s">
        <v>1051</v>
      </c>
      <c r="C69" s="983"/>
      <c r="D69" s="981"/>
      <c r="E69" s="981"/>
      <c r="F69" s="982"/>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row>
    <row r="70" spans="1:79" s="298" customFormat="1" ht="20.100000000000001" customHeight="1">
      <c r="A70" s="973"/>
      <c r="B70" s="603" t="s">
        <v>1069</v>
      </c>
      <c r="C70" s="593" t="s">
        <v>1</v>
      </c>
      <c r="D70" s="391">
        <v>500</v>
      </c>
      <c r="E70" s="243"/>
      <c r="F70" s="390">
        <f>D70*E70</f>
        <v>0</v>
      </c>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297"/>
      <c r="BL70" s="297"/>
      <c r="BM70" s="297"/>
      <c r="BN70" s="297"/>
      <c r="BO70" s="297"/>
      <c r="BP70" s="297"/>
      <c r="BQ70" s="297"/>
      <c r="BR70" s="297"/>
      <c r="BS70" s="297"/>
      <c r="BT70" s="297"/>
      <c r="BU70" s="297"/>
      <c r="BV70" s="297"/>
      <c r="BW70" s="297"/>
      <c r="BX70" s="297"/>
      <c r="BY70" s="297"/>
      <c r="BZ70" s="297"/>
      <c r="CA70" s="297"/>
    </row>
    <row r="71" spans="1:79" s="298" customFormat="1" ht="20.100000000000001" customHeight="1">
      <c r="A71" s="973"/>
      <c r="B71" s="587" t="s">
        <v>1070</v>
      </c>
      <c r="C71" s="593" t="s">
        <v>129</v>
      </c>
      <c r="D71" s="391">
        <v>1570</v>
      </c>
      <c r="E71" s="243"/>
      <c r="F71" s="390">
        <f>D71*E71</f>
        <v>0</v>
      </c>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297"/>
      <c r="BL71" s="297"/>
      <c r="BM71" s="297"/>
      <c r="BN71" s="297"/>
      <c r="BO71" s="297"/>
      <c r="BP71" s="297"/>
      <c r="BQ71" s="297"/>
      <c r="BR71" s="297"/>
      <c r="BS71" s="297"/>
      <c r="BT71" s="297"/>
      <c r="BU71" s="297"/>
      <c r="BV71" s="297"/>
      <c r="BW71" s="297"/>
      <c r="BX71" s="297"/>
      <c r="BY71" s="297"/>
      <c r="BZ71" s="297"/>
      <c r="CA71" s="297"/>
    </row>
    <row r="72" spans="1:79" s="298" customFormat="1" ht="20.100000000000001" customHeight="1">
      <c r="A72" s="973"/>
      <c r="B72" s="587" t="s">
        <v>1071</v>
      </c>
      <c r="C72" s="593" t="s">
        <v>129</v>
      </c>
      <c r="D72" s="391">
        <v>500</v>
      </c>
      <c r="E72" s="243"/>
      <c r="F72" s="390">
        <f>D72*E72</f>
        <v>0</v>
      </c>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297"/>
      <c r="BG72" s="297"/>
      <c r="BH72" s="297"/>
      <c r="BI72" s="297"/>
      <c r="BJ72" s="297"/>
      <c r="BK72" s="297"/>
      <c r="BL72" s="297"/>
      <c r="BM72" s="297"/>
      <c r="BN72" s="297"/>
      <c r="BO72" s="297"/>
      <c r="BP72" s="297"/>
      <c r="BQ72" s="297"/>
      <c r="BR72" s="297"/>
      <c r="BS72" s="297"/>
      <c r="BT72" s="297"/>
      <c r="BU72" s="297"/>
      <c r="BV72" s="297"/>
      <c r="BW72" s="297"/>
      <c r="BX72" s="297"/>
      <c r="BY72" s="297"/>
      <c r="BZ72" s="297"/>
      <c r="CA72" s="297"/>
    </row>
    <row r="73" spans="1:79" s="298" customFormat="1" ht="20.100000000000001" customHeight="1">
      <c r="A73" s="973"/>
      <c r="B73" s="587" t="s">
        <v>1072</v>
      </c>
      <c r="C73" s="593" t="s">
        <v>136</v>
      </c>
      <c r="D73" s="391">
        <v>1</v>
      </c>
      <c r="E73" s="243"/>
      <c r="F73" s="390">
        <f>D73*E73</f>
        <v>0</v>
      </c>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7"/>
      <c r="BX73" s="297"/>
      <c r="BY73" s="297"/>
      <c r="BZ73" s="297"/>
      <c r="CA73" s="297"/>
    </row>
    <row r="74" spans="1:79" ht="27" customHeight="1">
      <c r="A74" s="797" t="s">
        <v>319</v>
      </c>
      <c r="B74" s="422" t="s">
        <v>1268</v>
      </c>
      <c r="C74" s="983"/>
      <c r="D74" s="981"/>
      <c r="E74" s="981"/>
      <c r="F74" s="982"/>
    </row>
    <row r="75" spans="1:79" ht="20.100000000000001" customHeight="1">
      <c r="A75" s="798"/>
      <c r="B75" s="322" t="s">
        <v>689</v>
      </c>
      <c r="C75" s="593" t="s">
        <v>0</v>
      </c>
      <c r="D75" s="391">
        <v>35</v>
      </c>
      <c r="E75" s="243"/>
      <c r="F75" s="390">
        <f>D75*E75</f>
        <v>0</v>
      </c>
    </row>
    <row r="76" spans="1:79" ht="29.25" customHeight="1">
      <c r="A76" s="795" t="s">
        <v>320</v>
      </c>
      <c r="B76" s="609" t="s">
        <v>1372</v>
      </c>
      <c r="C76" s="593"/>
      <c r="D76" s="74"/>
      <c r="E76" s="241"/>
      <c r="F76" s="232"/>
    </row>
    <row r="77" spans="1:79" ht="20.100000000000001" customHeight="1">
      <c r="A77" s="796"/>
      <c r="B77" s="222" t="s">
        <v>676</v>
      </c>
      <c r="C77" s="593" t="s">
        <v>0</v>
      </c>
      <c r="D77" s="76">
        <v>205</v>
      </c>
      <c r="E77" s="243"/>
      <c r="F77" s="63">
        <f>D77*E77</f>
        <v>0</v>
      </c>
    </row>
    <row r="78" spans="1:79" s="311" customFormat="1" ht="20.100000000000001" customHeight="1">
      <c r="A78" s="795" t="s">
        <v>321</v>
      </c>
      <c r="B78" s="322" t="s">
        <v>1280</v>
      </c>
      <c r="C78" s="593"/>
      <c r="D78" s="319"/>
      <c r="E78" s="321"/>
      <c r="F78" s="301"/>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0"/>
      <c r="AP78" s="310"/>
      <c r="AQ78" s="310"/>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row>
    <row r="79" spans="1:79" s="311" customFormat="1" ht="20.100000000000001" customHeight="1">
      <c r="A79" s="796"/>
      <c r="B79" s="416" t="s">
        <v>1052</v>
      </c>
      <c r="C79" s="606" t="s">
        <v>1053</v>
      </c>
      <c r="D79" s="76">
        <v>11000</v>
      </c>
      <c r="E79" s="243"/>
      <c r="F79" s="63">
        <f>D79*E79</f>
        <v>0</v>
      </c>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0"/>
      <c r="AP79" s="310"/>
      <c r="AQ79" s="310"/>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c r="BO79" s="310"/>
      <c r="BP79" s="310"/>
      <c r="BQ79" s="310"/>
      <c r="BR79" s="310"/>
      <c r="BS79" s="310"/>
      <c r="BT79" s="310"/>
      <c r="BU79" s="310"/>
      <c r="BV79" s="310"/>
      <c r="BW79" s="310"/>
      <c r="BX79" s="310"/>
      <c r="BY79" s="310"/>
      <c r="BZ79" s="310"/>
      <c r="CA79" s="310"/>
    </row>
    <row r="80" spans="1:79" ht="68.25" customHeight="1">
      <c r="A80" s="797" t="s">
        <v>322</v>
      </c>
      <c r="B80" s="608" t="s">
        <v>1373</v>
      </c>
      <c r="C80" s="983"/>
      <c r="D80" s="981"/>
      <c r="E80" s="981"/>
      <c r="F80" s="982"/>
    </row>
    <row r="81" spans="1:79" ht="20.100000000000001" customHeight="1">
      <c r="A81" s="798"/>
      <c r="B81" s="222" t="s">
        <v>677</v>
      </c>
      <c r="C81" s="607" t="s">
        <v>0</v>
      </c>
      <c r="D81" s="391">
        <v>1285</v>
      </c>
      <c r="E81" s="243"/>
      <c r="F81" s="390">
        <f>D81*E81</f>
        <v>0</v>
      </c>
    </row>
    <row r="82" spans="1:79" ht="44.25" customHeight="1">
      <c r="A82" s="797" t="s">
        <v>323</v>
      </c>
      <c r="B82" s="608" t="s">
        <v>1318</v>
      </c>
      <c r="C82" s="983"/>
      <c r="D82" s="981"/>
      <c r="E82" s="981"/>
      <c r="F82" s="982"/>
    </row>
    <row r="83" spans="1:79" ht="20.100000000000001" customHeight="1">
      <c r="A83" s="798"/>
      <c r="B83" s="222" t="s">
        <v>678</v>
      </c>
      <c r="C83" s="607" t="s">
        <v>0</v>
      </c>
      <c r="D83" s="391">
        <v>720</v>
      </c>
      <c r="E83" s="243"/>
      <c r="F83" s="390">
        <f>D83*E83</f>
        <v>0</v>
      </c>
    </row>
    <row r="84" spans="1:79" ht="54.75" customHeight="1">
      <c r="A84" s="795" t="s">
        <v>324</v>
      </c>
      <c r="B84" s="608" t="s">
        <v>1374</v>
      </c>
      <c r="C84" s="161"/>
      <c r="D84" s="74"/>
      <c r="E84" s="241"/>
      <c r="F84" s="232"/>
    </row>
    <row r="85" spans="1:79" ht="20.100000000000001" customHeight="1">
      <c r="A85" s="796"/>
      <c r="B85" s="222" t="s">
        <v>678</v>
      </c>
      <c r="C85" s="606" t="s">
        <v>0</v>
      </c>
      <c r="D85" s="76">
        <v>205</v>
      </c>
      <c r="E85" s="243"/>
      <c r="F85" s="63">
        <f>D85*E85</f>
        <v>0</v>
      </c>
    </row>
    <row r="86" spans="1:79" ht="45" customHeight="1">
      <c r="A86" s="795" t="s">
        <v>325</v>
      </c>
      <c r="B86" s="609" t="s">
        <v>1375</v>
      </c>
      <c r="C86" s="161"/>
      <c r="D86" s="74"/>
      <c r="E86" s="241"/>
      <c r="F86" s="232"/>
    </row>
    <row r="87" spans="1:79" ht="20.100000000000001" customHeight="1">
      <c r="A87" s="799"/>
      <c r="B87" s="222" t="s">
        <v>679</v>
      </c>
      <c r="C87" s="606" t="s">
        <v>0</v>
      </c>
      <c r="D87" s="76">
        <v>26</v>
      </c>
      <c r="E87" s="243"/>
      <c r="F87" s="63">
        <f>D87*E87</f>
        <v>0</v>
      </c>
    </row>
    <row r="88" spans="1:79" s="308" customFormat="1" ht="20.100000000000001" customHeight="1">
      <c r="A88" s="796"/>
      <c r="B88" s="322" t="s">
        <v>1054</v>
      </c>
      <c r="C88" s="410" t="s">
        <v>1</v>
      </c>
      <c r="D88" s="76">
        <v>260</v>
      </c>
      <c r="E88" s="243"/>
      <c r="F88" s="63">
        <f>D88*E88</f>
        <v>0</v>
      </c>
      <c r="H88" s="307"/>
      <c r="I88" s="307"/>
      <c r="J88" s="307"/>
      <c r="K88" s="307"/>
      <c r="L88" s="307"/>
      <c r="M88" s="307"/>
      <c r="N88" s="307"/>
      <c r="O88" s="307"/>
      <c r="P88" s="307"/>
      <c r="Q88" s="307"/>
      <c r="R88" s="307"/>
      <c r="S88" s="307"/>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307"/>
      <c r="BY88" s="307"/>
      <c r="BZ88" s="307"/>
      <c r="CA88" s="307"/>
    </row>
    <row r="89" spans="1:79" ht="30" customHeight="1">
      <c r="A89" s="795" t="s">
        <v>326</v>
      </c>
      <c r="B89" s="422" t="s">
        <v>1269</v>
      </c>
      <c r="C89" s="161"/>
      <c r="D89" s="74"/>
      <c r="E89" s="241"/>
      <c r="F89" s="232"/>
    </row>
    <row r="90" spans="1:79" ht="20.100000000000001" customHeight="1">
      <c r="A90" s="796"/>
      <c r="B90" s="222" t="s">
        <v>663</v>
      </c>
      <c r="C90" s="606" t="s">
        <v>4</v>
      </c>
      <c r="D90" s="76">
        <v>6</v>
      </c>
      <c r="E90" s="243"/>
      <c r="F90" s="63">
        <f>D90*E90</f>
        <v>0</v>
      </c>
    </row>
    <row r="91" spans="1:79" ht="55.5" customHeight="1">
      <c r="A91" s="795" t="s">
        <v>327</v>
      </c>
      <c r="B91" s="384" t="s">
        <v>1270</v>
      </c>
      <c r="C91" s="161"/>
      <c r="D91" s="74"/>
      <c r="E91" s="241"/>
      <c r="F91" s="232"/>
    </row>
    <row r="92" spans="1:79" ht="20.100000000000001" customHeight="1">
      <c r="A92" s="796"/>
      <c r="B92" s="222" t="s">
        <v>1073</v>
      </c>
      <c r="C92" s="606" t="s">
        <v>4</v>
      </c>
      <c r="D92" s="76">
        <v>3</v>
      </c>
      <c r="E92" s="243"/>
      <c r="F92" s="63">
        <f>D92*E92</f>
        <v>0</v>
      </c>
    </row>
    <row r="93" spans="1:79" ht="30" customHeight="1">
      <c r="A93" s="795" t="s">
        <v>328</v>
      </c>
      <c r="B93" s="609" t="s">
        <v>1271</v>
      </c>
      <c r="C93" s="161"/>
      <c r="D93" s="74"/>
      <c r="E93" s="241"/>
      <c r="F93" s="232"/>
    </row>
    <row r="94" spans="1:79" ht="20.100000000000001" customHeight="1">
      <c r="A94" s="796"/>
      <c r="B94" s="222" t="s">
        <v>663</v>
      </c>
      <c r="C94" s="606" t="s">
        <v>4</v>
      </c>
      <c r="D94" s="76">
        <v>2</v>
      </c>
      <c r="E94" s="243"/>
      <c r="F94" s="63">
        <f>D94*E94</f>
        <v>0</v>
      </c>
    </row>
    <row r="95" spans="1:79" ht="30.75" customHeight="1">
      <c r="A95" s="795" t="s">
        <v>329</v>
      </c>
      <c r="B95" s="609" t="s">
        <v>1272</v>
      </c>
      <c r="C95" s="161"/>
      <c r="D95" s="74"/>
      <c r="E95" s="241"/>
      <c r="F95" s="232"/>
    </row>
    <row r="96" spans="1:79" ht="20.100000000000001" customHeight="1">
      <c r="A96" s="796"/>
      <c r="B96" s="222" t="s">
        <v>115</v>
      </c>
      <c r="C96" s="606" t="s">
        <v>4</v>
      </c>
      <c r="D96" s="76">
        <v>10</v>
      </c>
      <c r="E96" s="243"/>
      <c r="F96" s="63">
        <f>D96*E96</f>
        <v>0</v>
      </c>
    </row>
    <row r="97" spans="1:16383" ht="67.5" customHeight="1">
      <c r="A97" s="795" t="s">
        <v>330</v>
      </c>
      <c r="B97" s="384" t="s">
        <v>1376</v>
      </c>
      <c r="C97" s="161"/>
      <c r="D97" s="74"/>
      <c r="E97" s="241"/>
      <c r="F97" s="232"/>
    </row>
    <row r="98" spans="1:16383" ht="20.100000000000001" customHeight="1">
      <c r="A98" s="796"/>
      <c r="B98" s="222" t="s">
        <v>662</v>
      </c>
      <c r="C98" s="605" t="s">
        <v>0</v>
      </c>
      <c r="D98" s="76">
        <v>12</v>
      </c>
      <c r="E98" s="243"/>
      <c r="F98" s="63">
        <f>D98*E98</f>
        <v>0</v>
      </c>
    </row>
    <row r="99" spans="1:16383" ht="45.75" customHeight="1">
      <c r="A99" s="797" t="s">
        <v>331</v>
      </c>
      <c r="B99" s="422" t="s">
        <v>1377</v>
      </c>
      <c r="C99" s="981"/>
      <c r="D99" s="981"/>
      <c r="E99" s="981"/>
      <c r="F99" s="982"/>
    </row>
    <row r="100" spans="1:16383" ht="20.100000000000001" customHeight="1">
      <c r="A100" s="973"/>
      <c r="B100" s="322" t="s">
        <v>1378</v>
      </c>
      <c r="C100" s="604" t="s">
        <v>0</v>
      </c>
      <c r="D100" s="391">
        <v>35</v>
      </c>
      <c r="E100" s="243"/>
      <c r="F100" s="390">
        <f>D100*E100</f>
        <v>0</v>
      </c>
    </row>
    <row r="101" spans="1:16383" ht="20.100000000000001" customHeight="1">
      <c r="A101" s="798"/>
      <c r="B101" s="322" t="s">
        <v>1054</v>
      </c>
      <c r="C101" s="604" t="s">
        <v>1</v>
      </c>
      <c r="D101" s="391">
        <v>160</v>
      </c>
      <c r="E101" s="243"/>
      <c r="F101" s="390">
        <f>D101*E101</f>
        <v>0</v>
      </c>
    </row>
    <row r="102" spans="1:16383" s="298" customFormat="1" ht="29.25" customHeight="1">
      <c r="A102" s="797" t="s">
        <v>1047</v>
      </c>
      <c r="B102" s="548" t="s">
        <v>1433</v>
      </c>
      <c r="C102" s="983"/>
      <c r="D102" s="981"/>
      <c r="E102" s="981"/>
      <c r="F102" s="982"/>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c r="BU102" s="297"/>
      <c r="BV102" s="297"/>
      <c r="BW102" s="297"/>
      <c r="BX102" s="297"/>
      <c r="BY102" s="297"/>
      <c r="BZ102" s="297"/>
      <c r="CA102" s="297"/>
    </row>
    <row r="103" spans="1:16383" s="298" customFormat="1" ht="20.100000000000001" customHeight="1">
      <c r="A103" s="798"/>
      <c r="B103" s="322" t="s">
        <v>690</v>
      </c>
      <c r="C103" s="604" t="s">
        <v>0</v>
      </c>
      <c r="D103" s="391">
        <v>5340</v>
      </c>
      <c r="E103" s="243"/>
      <c r="F103" s="390">
        <f>D103*E103</f>
        <v>0</v>
      </c>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297"/>
      <c r="BZ103" s="297"/>
      <c r="CA103" s="297"/>
    </row>
    <row r="104" spans="1:16383" s="348" customFormat="1" ht="81" customHeight="1">
      <c r="A104" s="939" t="s">
        <v>1048</v>
      </c>
      <c r="B104" s="418" t="s">
        <v>1273</v>
      </c>
      <c r="C104" s="936"/>
      <c r="D104" s="936"/>
      <c r="E104" s="936"/>
      <c r="F104" s="936"/>
    </row>
    <row r="105" spans="1:16383" s="348" customFormat="1" ht="20.100000000000001" customHeight="1">
      <c r="A105" s="939"/>
      <c r="B105" s="574" t="s">
        <v>1130</v>
      </c>
      <c r="C105" s="393" t="s">
        <v>137</v>
      </c>
      <c r="D105" s="391">
        <v>24.8</v>
      </c>
      <c r="E105" s="243"/>
      <c r="F105" s="394">
        <f t="shared" ref="F105:F110" si="0">D105*E105</f>
        <v>0</v>
      </c>
    </row>
    <row r="106" spans="1:16383" s="348" customFormat="1" ht="32.25" customHeight="1">
      <c r="A106" s="399" t="s">
        <v>1055</v>
      </c>
      <c r="B106" s="610" t="s">
        <v>1274</v>
      </c>
      <c r="C106" s="395" t="s">
        <v>137</v>
      </c>
      <c r="D106" s="391">
        <v>4</v>
      </c>
      <c r="E106" s="243"/>
      <c r="F106" s="394">
        <f t="shared" si="0"/>
        <v>0</v>
      </c>
    </row>
    <row r="107" spans="1:16383" s="348" customFormat="1" ht="54" customHeight="1">
      <c r="A107" s="392" t="s">
        <v>1139</v>
      </c>
      <c r="B107" s="422" t="s">
        <v>1275</v>
      </c>
      <c r="C107" s="395" t="s">
        <v>0</v>
      </c>
      <c r="D107" s="391">
        <v>7</v>
      </c>
      <c r="E107" s="243"/>
      <c r="F107" s="396">
        <f t="shared" si="0"/>
        <v>0</v>
      </c>
    </row>
    <row r="108" spans="1:16383" s="348" customFormat="1" ht="30" customHeight="1">
      <c r="A108" s="392" t="s">
        <v>1140</v>
      </c>
      <c r="B108" s="422" t="s">
        <v>1276</v>
      </c>
      <c r="C108" s="395" t="s">
        <v>1</v>
      </c>
      <c r="D108" s="391">
        <v>46</v>
      </c>
      <c r="E108" s="243"/>
      <c r="F108" s="396">
        <f t="shared" si="0"/>
        <v>0</v>
      </c>
    </row>
    <row r="109" spans="1:16383" s="348" customFormat="1" ht="46.5" customHeight="1">
      <c r="A109" s="392" t="s">
        <v>1141</v>
      </c>
      <c r="B109" s="422" t="s">
        <v>1277</v>
      </c>
      <c r="C109" s="395" t="s">
        <v>0</v>
      </c>
      <c r="D109" s="391">
        <v>48</v>
      </c>
      <c r="E109" s="243"/>
      <c r="F109" s="396">
        <f t="shared" si="0"/>
        <v>0</v>
      </c>
    </row>
    <row r="110" spans="1:16383" s="348" customFormat="1" ht="42" customHeight="1">
      <c r="A110" s="392" t="s">
        <v>1142</v>
      </c>
      <c r="B110" s="422" t="s">
        <v>1278</v>
      </c>
      <c r="C110" s="395" t="s">
        <v>0</v>
      </c>
      <c r="D110" s="391">
        <v>48</v>
      </c>
      <c r="E110" s="243"/>
      <c r="F110" s="396">
        <f t="shared" si="0"/>
        <v>0</v>
      </c>
    </row>
    <row r="111" spans="1:16383" s="308" customFormat="1" ht="15" customHeight="1">
      <c r="A111" s="974" t="s">
        <v>1049</v>
      </c>
      <c r="B111" s="974"/>
      <c r="C111" s="974"/>
      <c r="D111" s="974"/>
      <c r="E111" s="974"/>
      <c r="F111" s="975"/>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c r="AY111" s="307"/>
      <c r="AZ111" s="307"/>
      <c r="BA111" s="307"/>
      <c r="BB111" s="307"/>
      <c r="BC111" s="307"/>
      <c r="BD111" s="307"/>
      <c r="BE111" s="307"/>
      <c r="BF111" s="307"/>
      <c r="BG111" s="307"/>
      <c r="BH111" s="307"/>
      <c r="BI111" s="307"/>
      <c r="BJ111" s="307"/>
      <c r="BK111" s="307"/>
      <c r="BL111" s="307"/>
      <c r="BM111" s="307"/>
      <c r="BN111" s="307"/>
      <c r="BO111" s="307"/>
      <c r="BP111" s="307"/>
      <c r="BQ111" s="307"/>
      <c r="BR111" s="307"/>
      <c r="BS111" s="307"/>
      <c r="BT111" s="307"/>
      <c r="BU111" s="307"/>
      <c r="BV111" s="307"/>
      <c r="BW111" s="307"/>
      <c r="BX111" s="307"/>
      <c r="BY111" s="307"/>
      <c r="BZ111" s="307"/>
      <c r="CA111" s="307"/>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c r="NZ111" s="10"/>
      <c r="OA111" s="10"/>
      <c r="OB111" s="10"/>
      <c r="OC111" s="10"/>
      <c r="OD111" s="10"/>
      <c r="OE111" s="10"/>
      <c r="OF111" s="10"/>
      <c r="OG111" s="10"/>
      <c r="OH111" s="10"/>
      <c r="OI111" s="10"/>
      <c r="OJ111" s="10"/>
      <c r="OK111" s="10"/>
      <c r="OL111" s="10"/>
      <c r="OM111" s="10"/>
      <c r="ON111" s="10"/>
      <c r="OO111" s="10"/>
      <c r="OP111" s="10"/>
      <c r="OQ111" s="10"/>
      <c r="OR111" s="10"/>
      <c r="OS111" s="10"/>
      <c r="OT111" s="10"/>
      <c r="OU111" s="10"/>
      <c r="OV111" s="10"/>
      <c r="OW111" s="10"/>
      <c r="OX111" s="10"/>
      <c r="OY111" s="10"/>
      <c r="OZ111" s="10"/>
      <c r="PA111" s="10"/>
      <c r="PB111" s="10"/>
      <c r="PC111" s="10"/>
      <c r="PD111" s="10"/>
      <c r="PE111" s="10"/>
      <c r="PF111" s="10"/>
      <c r="PG111" s="10"/>
      <c r="PH111" s="10"/>
      <c r="PI111" s="10"/>
      <c r="PJ111" s="10"/>
      <c r="PK111" s="10"/>
      <c r="PL111" s="10"/>
      <c r="PM111" s="10"/>
      <c r="PN111" s="10"/>
      <c r="PO111" s="10"/>
      <c r="PP111" s="10"/>
      <c r="PQ111" s="10"/>
      <c r="PR111" s="10"/>
      <c r="PS111" s="10"/>
      <c r="PT111" s="10"/>
      <c r="PU111" s="10"/>
      <c r="PV111" s="10"/>
      <c r="PW111" s="10"/>
      <c r="PX111" s="10"/>
      <c r="PY111" s="10"/>
      <c r="PZ111" s="10"/>
      <c r="QA111" s="10"/>
      <c r="QB111" s="10"/>
      <c r="QC111" s="10"/>
      <c r="QD111" s="10"/>
      <c r="QE111" s="10"/>
      <c r="QF111" s="10"/>
      <c r="QG111" s="10"/>
      <c r="QH111" s="10"/>
      <c r="QI111" s="10"/>
      <c r="QJ111" s="10"/>
      <c r="QK111" s="10"/>
      <c r="QL111" s="10"/>
      <c r="QM111" s="10"/>
      <c r="QN111" s="10"/>
      <c r="QO111" s="10"/>
      <c r="QP111" s="10"/>
      <c r="QQ111" s="10"/>
      <c r="QR111" s="10"/>
      <c r="QS111" s="10"/>
      <c r="QT111" s="10"/>
      <c r="QU111" s="10"/>
      <c r="QV111" s="10"/>
      <c r="QW111" s="10"/>
      <c r="QX111" s="10"/>
      <c r="QY111" s="10"/>
      <c r="QZ111" s="10"/>
      <c r="RA111" s="10"/>
      <c r="RB111" s="10"/>
      <c r="RC111" s="10"/>
      <c r="RD111" s="10"/>
      <c r="RE111" s="10"/>
      <c r="RF111" s="10"/>
      <c r="RG111" s="10"/>
      <c r="RH111" s="10"/>
      <c r="RI111" s="10"/>
      <c r="RJ111" s="10"/>
      <c r="RK111" s="10"/>
      <c r="RL111" s="10"/>
      <c r="RM111" s="10"/>
      <c r="RN111" s="10"/>
      <c r="RO111" s="10"/>
      <c r="RP111" s="10"/>
      <c r="RQ111" s="10"/>
      <c r="RR111" s="10"/>
      <c r="RS111" s="10"/>
      <c r="RT111" s="10"/>
      <c r="RU111" s="10"/>
      <c r="RV111" s="10"/>
      <c r="RW111" s="10"/>
      <c r="RX111" s="10"/>
      <c r="RY111" s="10"/>
      <c r="RZ111" s="10"/>
      <c r="SA111" s="10"/>
      <c r="SB111" s="10"/>
      <c r="SC111" s="10"/>
      <c r="SD111" s="10"/>
      <c r="SE111" s="10"/>
      <c r="SF111" s="10"/>
      <c r="SG111" s="10"/>
      <c r="SH111" s="10"/>
      <c r="SI111" s="10"/>
      <c r="SJ111" s="10"/>
      <c r="SK111" s="10"/>
      <c r="SL111" s="10"/>
      <c r="SM111" s="10"/>
      <c r="SN111" s="10"/>
      <c r="SO111" s="10"/>
      <c r="SP111" s="10"/>
      <c r="SQ111" s="10"/>
      <c r="SR111" s="10"/>
      <c r="SS111" s="10"/>
      <c r="ST111" s="10"/>
      <c r="SU111" s="10"/>
      <c r="SV111" s="10"/>
      <c r="SW111" s="10"/>
      <c r="SX111" s="10"/>
      <c r="SY111" s="10"/>
      <c r="SZ111" s="10"/>
      <c r="TA111" s="10"/>
      <c r="TB111" s="10"/>
      <c r="TC111" s="10"/>
      <c r="TD111" s="10"/>
      <c r="TE111" s="10"/>
      <c r="TF111" s="10"/>
      <c r="TG111" s="10"/>
      <c r="TH111" s="10"/>
      <c r="TI111" s="10"/>
      <c r="TJ111" s="10"/>
      <c r="TK111" s="10"/>
      <c r="TL111" s="10"/>
      <c r="TM111" s="10"/>
      <c r="TN111" s="10"/>
      <c r="TO111" s="10"/>
      <c r="TP111" s="10"/>
      <c r="TQ111" s="10"/>
      <c r="TR111" s="10"/>
      <c r="TS111" s="10"/>
      <c r="TT111" s="10"/>
      <c r="TU111" s="10"/>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c r="VA111" s="10"/>
      <c r="VB111" s="10"/>
      <c r="VC111" s="10"/>
      <c r="VD111" s="10"/>
      <c r="VE111" s="10"/>
      <c r="VF111" s="10"/>
      <c r="VG111" s="10"/>
      <c r="VH111" s="10"/>
      <c r="VI111" s="10"/>
      <c r="VJ111" s="10"/>
      <c r="VK111" s="10"/>
      <c r="VL111" s="10"/>
      <c r="VM111" s="10"/>
      <c r="VN111" s="10"/>
      <c r="VO111" s="10"/>
      <c r="VP111" s="10"/>
      <c r="VQ111" s="10"/>
      <c r="VR111" s="10"/>
      <c r="VS111" s="10"/>
      <c r="VT111" s="10"/>
      <c r="VU111" s="10"/>
      <c r="VV111" s="10"/>
      <c r="VW111" s="10"/>
      <c r="VX111" s="10"/>
      <c r="VY111" s="10"/>
      <c r="VZ111" s="10"/>
      <c r="WA111" s="10"/>
      <c r="WB111" s="10"/>
      <c r="WC111" s="10"/>
      <c r="WD111" s="10"/>
      <c r="WE111" s="10"/>
      <c r="WF111" s="10"/>
      <c r="WG111" s="10"/>
      <c r="WH111" s="10"/>
      <c r="WI111" s="10"/>
      <c r="WJ111" s="10"/>
      <c r="WK111" s="10"/>
      <c r="WL111" s="10"/>
      <c r="WM111" s="10"/>
      <c r="WN111" s="10"/>
      <c r="WO111" s="10"/>
      <c r="WP111" s="10"/>
      <c r="WQ111" s="10"/>
      <c r="WR111" s="10"/>
      <c r="WS111" s="10"/>
      <c r="WT111" s="10"/>
      <c r="WU111" s="10"/>
      <c r="WV111" s="10"/>
      <c r="WW111" s="10"/>
      <c r="WX111" s="10"/>
      <c r="WY111" s="10"/>
      <c r="WZ111" s="10"/>
      <c r="XA111" s="10"/>
      <c r="XB111" s="10"/>
      <c r="XC111" s="10"/>
      <c r="XD111" s="10"/>
      <c r="XE111" s="10"/>
      <c r="XF111" s="10"/>
      <c r="XG111" s="10"/>
      <c r="XH111" s="10"/>
      <c r="XI111" s="10"/>
      <c r="XJ111" s="10"/>
      <c r="XK111" s="10"/>
      <c r="XL111" s="10"/>
      <c r="XM111" s="10"/>
      <c r="XN111" s="10"/>
      <c r="XO111" s="10"/>
      <c r="XP111" s="10"/>
      <c r="XQ111" s="10"/>
      <c r="XR111" s="10"/>
      <c r="XS111" s="10"/>
      <c r="XT111" s="10"/>
      <c r="XU111" s="10"/>
      <c r="XV111" s="10"/>
      <c r="XW111" s="10"/>
      <c r="XX111" s="10"/>
      <c r="XY111" s="10"/>
      <c r="XZ111" s="10"/>
      <c r="YA111" s="10"/>
      <c r="YB111" s="10"/>
      <c r="YC111" s="10"/>
      <c r="YD111" s="10"/>
      <c r="YE111" s="10"/>
      <c r="YF111" s="10"/>
      <c r="YG111" s="10"/>
      <c r="YH111" s="10"/>
      <c r="YI111" s="10"/>
      <c r="YJ111" s="10"/>
      <c r="YK111" s="10"/>
      <c r="YL111" s="10"/>
      <c r="YM111" s="10"/>
      <c r="YN111" s="10"/>
      <c r="YO111" s="10"/>
      <c r="YP111" s="10"/>
      <c r="YQ111" s="10"/>
      <c r="YR111" s="10"/>
      <c r="YS111" s="10"/>
      <c r="YT111" s="10"/>
      <c r="YU111" s="10"/>
      <c r="YV111" s="10"/>
      <c r="YW111" s="10"/>
      <c r="YX111" s="10"/>
      <c r="YY111" s="10"/>
      <c r="YZ111" s="10"/>
      <c r="ZA111" s="10"/>
      <c r="ZB111" s="10"/>
      <c r="ZC111" s="10"/>
      <c r="ZD111" s="10"/>
      <c r="ZE111" s="10"/>
      <c r="ZF111" s="10"/>
      <c r="ZG111" s="10"/>
      <c r="ZH111" s="10"/>
      <c r="ZI111" s="10"/>
      <c r="ZJ111" s="10"/>
      <c r="ZK111" s="10"/>
      <c r="ZL111" s="10"/>
      <c r="ZM111" s="10"/>
      <c r="ZN111" s="10"/>
      <c r="ZO111" s="10"/>
      <c r="ZP111" s="10"/>
      <c r="ZQ111" s="10"/>
      <c r="ZR111" s="10"/>
      <c r="ZS111" s="10"/>
      <c r="ZT111" s="10"/>
      <c r="ZU111" s="10"/>
      <c r="ZV111" s="10"/>
      <c r="ZW111" s="10"/>
      <c r="ZX111" s="10"/>
      <c r="ZY111" s="10"/>
      <c r="ZZ111" s="10"/>
      <c r="AAA111" s="10"/>
      <c r="AAB111" s="10"/>
      <c r="AAC111" s="10"/>
      <c r="AAD111" s="10"/>
      <c r="AAE111" s="10"/>
      <c r="AAF111" s="10"/>
      <c r="AAG111" s="10"/>
      <c r="AAH111" s="10"/>
      <c r="AAI111" s="10"/>
      <c r="AAJ111" s="10"/>
      <c r="AAK111" s="10"/>
      <c r="AAL111" s="10"/>
      <c r="AAM111" s="10"/>
      <c r="AAN111" s="10"/>
      <c r="AAO111" s="10"/>
      <c r="AAP111" s="10"/>
      <c r="AAQ111" s="10"/>
      <c r="AAR111" s="10"/>
      <c r="AAS111" s="10"/>
      <c r="AAT111" s="10"/>
      <c r="AAU111" s="10"/>
      <c r="AAV111" s="10"/>
      <c r="AAW111" s="10"/>
      <c r="AAX111" s="10"/>
      <c r="AAY111" s="10"/>
      <c r="AAZ111" s="10"/>
      <c r="ABA111" s="10"/>
      <c r="ABB111" s="10"/>
      <c r="ABC111" s="10"/>
      <c r="ABD111" s="10"/>
      <c r="ABE111" s="10"/>
      <c r="ABF111" s="10"/>
      <c r="ABG111" s="10"/>
      <c r="ABH111" s="10"/>
      <c r="ABI111" s="10"/>
      <c r="ABJ111" s="10"/>
      <c r="ABK111" s="10"/>
      <c r="ABL111" s="10"/>
      <c r="ABM111" s="10"/>
      <c r="ABN111" s="10"/>
      <c r="ABO111" s="10"/>
      <c r="ABP111" s="10"/>
      <c r="ABQ111" s="10"/>
      <c r="ABR111" s="10"/>
      <c r="ABS111" s="10"/>
      <c r="ABT111" s="10"/>
      <c r="ABU111" s="10"/>
      <c r="ABV111" s="10"/>
      <c r="ABW111" s="10"/>
      <c r="ABX111" s="10"/>
      <c r="ABY111" s="10"/>
      <c r="ABZ111" s="10"/>
      <c r="ACA111" s="10"/>
      <c r="ACB111" s="10"/>
      <c r="ACC111" s="10"/>
      <c r="ACD111" s="10"/>
      <c r="ACE111" s="10"/>
      <c r="ACF111" s="10"/>
      <c r="ACG111" s="10"/>
      <c r="ACH111" s="10"/>
      <c r="ACI111" s="10"/>
      <c r="ACJ111" s="10"/>
      <c r="ACK111" s="10"/>
      <c r="ACL111" s="10"/>
      <c r="ACM111" s="10"/>
      <c r="ACN111" s="10"/>
      <c r="ACO111" s="10"/>
      <c r="ACP111" s="10"/>
      <c r="ACQ111" s="10"/>
      <c r="ACR111" s="10"/>
      <c r="ACS111" s="10"/>
      <c r="ACT111" s="10"/>
      <c r="ACU111" s="10"/>
      <c r="ACV111" s="10"/>
      <c r="ACW111" s="10"/>
      <c r="ACX111" s="10"/>
      <c r="ACY111" s="10"/>
      <c r="ACZ111" s="10"/>
      <c r="ADA111" s="10"/>
      <c r="ADB111" s="10"/>
      <c r="ADC111" s="10"/>
      <c r="ADD111" s="10"/>
      <c r="ADE111" s="10"/>
      <c r="ADF111" s="10"/>
      <c r="ADG111" s="10"/>
      <c r="ADH111" s="10"/>
      <c r="ADI111" s="10"/>
      <c r="ADJ111" s="10"/>
      <c r="ADK111" s="10"/>
      <c r="ADL111" s="10"/>
      <c r="ADM111" s="10"/>
      <c r="ADN111" s="10"/>
      <c r="ADO111" s="10"/>
      <c r="ADP111" s="10"/>
      <c r="ADQ111" s="10"/>
      <c r="ADR111" s="10"/>
      <c r="ADS111" s="10"/>
      <c r="ADT111" s="10"/>
      <c r="ADU111" s="10"/>
      <c r="ADV111" s="10"/>
      <c r="ADW111" s="10"/>
      <c r="ADX111" s="10"/>
      <c r="ADY111" s="10"/>
      <c r="ADZ111" s="10"/>
      <c r="AEA111" s="10"/>
      <c r="AEB111" s="10"/>
      <c r="AEC111" s="10"/>
      <c r="AED111" s="10"/>
      <c r="AEE111" s="10"/>
      <c r="AEF111" s="10"/>
      <c r="AEG111" s="10"/>
      <c r="AEH111" s="10"/>
      <c r="AEI111" s="10"/>
      <c r="AEJ111" s="10"/>
      <c r="AEK111" s="10"/>
      <c r="AEL111" s="10"/>
      <c r="AEM111" s="10"/>
      <c r="AEN111" s="10"/>
      <c r="AEO111" s="10"/>
      <c r="AEP111" s="10"/>
      <c r="AEQ111" s="10"/>
      <c r="AER111" s="10"/>
      <c r="AES111" s="10"/>
      <c r="AET111" s="10"/>
      <c r="AEU111" s="10"/>
      <c r="AEV111" s="10"/>
      <c r="AEW111" s="10"/>
      <c r="AEX111" s="10"/>
      <c r="AEY111" s="10"/>
      <c r="AEZ111" s="10"/>
      <c r="AFA111" s="10"/>
      <c r="AFB111" s="10"/>
      <c r="AFC111" s="10"/>
      <c r="AFD111" s="10"/>
      <c r="AFE111" s="10"/>
      <c r="AFF111" s="10"/>
      <c r="AFG111" s="10"/>
      <c r="AFH111" s="10"/>
      <c r="AFI111" s="10"/>
      <c r="AFJ111" s="10"/>
      <c r="AFK111" s="10"/>
      <c r="AFL111" s="10"/>
      <c r="AFM111" s="10"/>
      <c r="AFN111" s="10"/>
      <c r="AFO111" s="10"/>
      <c r="AFP111" s="10"/>
      <c r="AFQ111" s="10"/>
      <c r="AFR111" s="10"/>
      <c r="AFS111" s="10"/>
      <c r="AFT111" s="10"/>
      <c r="AFU111" s="10"/>
      <c r="AFV111" s="10"/>
      <c r="AFW111" s="10"/>
      <c r="AFX111" s="10"/>
      <c r="AFY111" s="10"/>
      <c r="AFZ111" s="10"/>
      <c r="AGA111" s="10"/>
      <c r="AGB111" s="10"/>
      <c r="AGC111" s="10"/>
      <c r="AGD111" s="10"/>
      <c r="AGE111" s="10"/>
      <c r="AGF111" s="10"/>
      <c r="AGG111" s="10"/>
      <c r="AGH111" s="10"/>
      <c r="AGI111" s="10"/>
      <c r="AGJ111" s="10"/>
      <c r="AGK111" s="10"/>
      <c r="AGL111" s="10"/>
      <c r="AGM111" s="10"/>
      <c r="AGN111" s="10"/>
      <c r="AGO111" s="10"/>
      <c r="AGP111" s="10"/>
      <c r="AGQ111" s="10"/>
      <c r="AGR111" s="10"/>
      <c r="AGS111" s="10"/>
      <c r="AGT111" s="10"/>
      <c r="AGU111" s="10"/>
      <c r="AGV111" s="10"/>
      <c r="AGW111" s="10"/>
      <c r="AGX111" s="10"/>
      <c r="AGY111" s="10"/>
      <c r="AGZ111" s="10"/>
      <c r="AHA111" s="10"/>
      <c r="AHB111" s="10"/>
      <c r="AHC111" s="10"/>
      <c r="AHD111" s="10"/>
      <c r="AHE111" s="10"/>
      <c r="AHF111" s="10"/>
      <c r="AHG111" s="10"/>
      <c r="AHH111" s="10"/>
      <c r="AHI111" s="10"/>
      <c r="AHJ111" s="10"/>
      <c r="AHK111" s="10"/>
      <c r="AHL111" s="10"/>
      <c r="AHM111" s="10"/>
      <c r="AHN111" s="10"/>
      <c r="AHO111" s="10"/>
      <c r="AHP111" s="10"/>
      <c r="AHQ111" s="10"/>
      <c r="AHR111" s="10"/>
      <c r="AHS111" s="10"/>
      <c r="AHT111" s="10"/>
      <c r="AHU111" s="10"/>
      <c r="AHV111" s="10"/>
      <c r="AHW111" s="10"/>
      <c r="AHX111" s="10"/>
      <c r="AHY111" s="10"/>
      <c r="AHZ111" s="10"/>
      <c r="AIA111" s="10"/>
      <c r="AIB111" s="10"/>
      <c r="AIC111" s="10"/>
      <c r="AID111" s="10"/>
      <c r="AIE111" s="10"/>
      <c r="AIF111" s="10"/>
      <c r="AIG111" s="10"/>
      <c r="AIH111" s="10"/>
      <c r="AII111" s="10"/>
      <c r="AIJ111" s="10"/>
      <c r="AIK111" s="10"/>
      <c r="AIL111" s="10"/>
      <c r="AIM111" s="10"/>
      <c r="AIN111" s="10"/>
      <c r="AIO111" s="10"/>
      <c r="AIP111" s="10"/>
      <c r="AIQ111" s="10"/>
      <c r="AIR111" s="10"/>
      <c r="AIS111" s="10"/>
      <c r="AIT111" s="10"/>
      <c r="AIU111" s="10"/>
      <c r="AIV111" s="10"/>
      <c r="AIW111" s="10"/>
      <c r="AIX111" s="10"/>
      <c r="AIY111" s="10"/>
      <c r="AIZ111" s="10"/>
      <c r="AJA111" s="10"/>
      <c r="AJB111" s="10"/>
      <c r="AJC111" s="10"/>
      <c r="AJD111" s="10"/>
      <c r="AJE111" s="10"/>
      <c r="AJF111" s="10"/>
      <c r="AJG111" s="10"/>
      <c r="AJH111" s="10"/>
      <c r="AJI111" s="10"/>
      <c r="AJJ111" s="10"/>
      <c r="AJK111" s="10"/>
      <c r="AJL111" s="10"/>
      <c r="AJM111" s="10"/>
      <c r="AJN111" s="10"/>
      <c r="AJO111" s="10"/>
      <c r="AJP111" s="10"/>
      <c r="AJQ111" s="10"/>
      <c r="AJR111" s="10"/>
      <c r="AJS111" s="10"/>
      <c r="AJT111" s="10"/>
      <c r="AJU111" s="10"/>
      <c r="AJV111" s="10"/>
      <c r="AJW111" s="10"/>
      <c r="AJX111" s="10"/>
      <c r="AJY111" s="10"/>
      <c r="AJZ111" s="10"/>
      <c r="AKA111" s="10"/>
      <c r="AKB111" s="10"/>
      <c r="AKC111" s="10"/>
      <c r="AKD111" s="10"/>
      <c r="AKE111" s="10"/>
      <c r="AKF111" s="10"/>
      <c r="AKG111" s="10"/>
      <c r="AKH111" s="10"/>
      <c r="AKI111" s="10"/>
      <c r="AKJ111" s="10"/>
      <c r="AKK111" s="10"/>
      <c r="AKL111" s="10"/>
      <c r="AKM111" s="10"/>
      <c r="AKN111" s="10"/>
      <c r="AKO111" s="10"/>
      <c r="AKP111" s="10"/>
      <c r="AKQ111" s="10"/>
      <c r="AKR111" s="10"/>
      <c r="AKS111" s="10"/>
      <c r="AKT111" s="10"/>
      <c r="AKU111" s="10"/>
      <c r="AKV111" s="10"/>
      <c r="AKW111" s="10"/>
      <c r="AKX111" s="10"/>
      <c r="AKY111" s="10"/>
      <c r="AKZ111" s="10"/>
      <c r="ALA111" s="10"/>
      <c r="ALB111" s="10"/>
      <c r="ALC111" s="10"/>
      <c r="ALD111" s="10"/>
      <c r="ALE111" s="10"/>
      <c r="ALF111" s="10"/>
      <c r="ALG111" s="10"/>
      <c r="ALH111" s="10"/>
      <c r="ALI111" s="10"/>
      <c r="ALJ111" s="10"/>
      <c r="ALK111" s="10"/>
      <c r="ALL111" s="10"/>
      <c r="ALM111" s="10"/>
      <c r="ALN111" s="10"/>
      <c r="ALO111" s="10"/>
      <c r="ALP111" s="10"/>
      <c r="ALQ111" s="10"/>
      <c r="ALR111" s="10"/>
      <c r="ALS111" s="10"/>
      <c r="ALT111" s="10"/>
      <c r="ALU111" s="10"/>
      <c r="ALV111" s="10"/>
      <c r="ALW111" s="10"/>
      <c r="ALX111" s="10"/>
      <c r="ALY111" s="10"/>
      <c r="ALZ111" s="10"/>
      <c r="AMA111" s="10"/>
      <c r="AMB111" s="10"/>
      <c r="AMC111" s="10"/>
      <c r="AMD111" s="10"/>
      <c r="AME111" s="10"/>
      <c r="AMF111" s="10"/>
      <c r="AMG111" s="10"/>
      <c r="AMH111" s="10"/>
      <c r="AMI111" s="10"/>
      <c r="AMJ111" s="10"/>
      <c r="AMK111" s="10"/>
      <c r="AML111" s="10"/>
      <c r="AMM111" s="10"/>
      <c r="AMN111" s="10"/>
      <c r="AMO111" s="10"/>
      <c r="AMP111" s="10"/>
      <c r="AMQ111" s="10"/>
      <c r="AMR111" s="10"/>
      <c r="AMS111" s="10"/>
      <c r="AMT111" s="10"/>
      <c r="AMU111" s="10"/>
      <c r="AMV111" s="10"/>
      <c r="AMW111" s="10"/>
      <c r="AMX111" s="10"/>
      <c r="AMY111" s="10"/>
      <c r="AMZ111" s="10"/>
      <c r="ANA111" s="10"/>
      <c r="ANB111" s="10"/>
      <c r="ANC111" s="10"/>
      <c r="AND111" s="10"/>
      <c r="ANE111" s="10"/>
      <c r="ANF111" s="10"/>
      <c r="ANG111" s="10"/>
      <c r="ANH111" s="10"/>
      <c r="ANI111" s="10"/>
      <c r="ANJ111" s="10"/>
      <c r="ANK111" s="10"/>
      <c r="ANL111" s="10"/>
      <c r="ANM111" s="10"/>
      <c r="ANN111" s="10"/>
      <c r="ANO111" s="10"/>
      <c r="ANP111" s="10"/>
      <c r="ANQ111" s="10"/>
      <c r="ANR111" s="10"/>
      <c r="ANS111" s="10"/>
      <c r="ANT111" s="10"/>
      <c r="ANU111" s="10"/>
      <c r="ANV111" s="10"/>
      <c r="ANW111" s="10"/>
      <c r="ANX111" s="10"/>
      <c r="ANY111" s="10"/>
      <c r="ANZ111" s="10"/>
      <c r="AOA111" s="10"/>
      <c r="AOB111" s="10"/>
      <c r="AOC111" s="10"/>
      <c r="AOD111" s="10"/>
      <c r="AOE111" s="10"/>
      <c r="AOF111" s="10"/>
      <c r="AOG111" s="10"/>
      <c r="AOH111" s="10"/>
      <c r="AOI111" s="10"/>
      <c r="AOJ111" s="10"/>
      <c r="AOK111" s="10"/>
      <c r="AOL111" s="10"/>
      <c r="AOM111" s="10"/>
      <c r="AON111" s="10"/>
      <c r="AOO111" s="10"/>
      <c r="AOP111" s="10"/>
      <c r="AOQ111" s="10"/>
      <c r="AOR111" s="10"/>
      <c r="AOS111" s="10"/>
      <c r="AOT111" s="10"/>
      <c r="AOU111" s="10"/>
      <c r="AOV111" s="10"/>
      <c r="AOW111" s="10"/>
      <c r="AOX111" s="10"/>
      <c r="AOY111" s="10"/>
      <c r="AOZ111" s="10"/>
      <c r="APA111" s="10"/>
      <c r="APB111" s="10"/>
      <c r="APC111" s="10"/>
      <c r="APD111" s="10"/>
      <c r="APE111" s="10"/>
      <c r="APF111" s="10"/>
      <c r="APG111" s="10"/>
      <c r="APH111" s="10"/>
      <c r="API111" s="10"/>
      <c r="APJ111" s="10"/>
      <c r="APK111" s="10"/>
      <c r="APL111" s="10"/>
      <c r="APM111" s="10"/>
      <c r="APN111" s="10"/>
      <c r="APO111" s="10"/>
      <c r="APP111" s="10"/>
      <c r="APQ111" s="10"/>
      <c r="APR111" s="10"/>
      <c r="APS111" s="10"/>
      <c r="APT111" s="10"/>
      <c r="APU111" s="10"/>
      <c r="APV111" s="10"/>
      <c r="APW111" s="10"/>
      <c r="APX111" s="10"/>
      <c r="APY111" s="10"/>
      <c r="APZ111" s="10"/>
      <c r="AQA111" s="10"/>
      <c r="AQB111" s="10"/>
      <c r="AQC111" s="10"/>
      <c r="AQD111" s="10"/>
      <c r="AQE111" s="10"/>
      <c r="AQF111" s="10"/>
      <c r="AQG111" s="10"/>
      <c r="AQH111" s="10"/>
      <c r="AQI111" s="10"/>
      <c r="AQJ111" s="10"/>
      <c r="AQK111" s="10"/>
      <c r="AQL111" s="10"/>
      <c r="AQM111" s="10"/>
      <c r="AQN111" s="10"/>
      <c r="AQO111" s="10"/>
      <c r="AQP111" s="10"/>
      <c r="AQQ111" s="10"/>
      <c r="AQR111" s="10"/>
      <c r="AQS111" s="10"/>
      <c r="AQT111" s="10"/>
      <c r="AQU111" s="10"/>
      <c r="AQV111" s="10"/>
      <c r="AQW111" s="10"/>
      <c r="AQX111" s="10"/>
      <c r="AQY111" s="10"/>
      <c r="AQZ111" s="10"/>
      <c r="ARA111" s="10"/>
      <c r="ARB111" s="10"/>
      <c r="ARC111" s="10"/>
      <c r="ARD111" s="10"/>
      <c r="ARE111" s="10"/>
      <c r="ARF111" s="10"/>
      <c r="ARG111" s="10"/>
      <c r="ARH111" s="10"/>
      <c r="ARI111" s="10"/>
      <c r="ARJ111" s="10"/>
      <c r="ARK111" s="10"/>
      <c r="ARL111" s="10"/>
      <c r="ARM111" s="10"/>
      <c r="ARN111" s="10"/>
      <c r="ARO111" s="10"/>
      <c r="ARP111" s="10"/>
      <c r="ARQ111" s="10"/>
      <c r="ARR111" s="10"/>
      <c r="ARS111" s="10"/>
      <c r="ART111" s="10"/>
      <c r="ARU111" s="10"/>
      <c r="ARV111" s="10"/>
      <c r="ARW111" s="10"/>
      <c r="ARX111" s="10"/>
      <c r="ARY111" s="10"/>
      <c r="ARZ111" s="10"/>
      <c r="ASA111" s="10"/>
      <c r="ASB111" s="10"/>
      <c r="ASC111" s="10"/>
      <c r="ASD111" s="10"/>
      <c r="ASE111" s="10"/>
      <c r="ASF111" s="10"/>
      <c r="ASG111" s="10"/>
      <c r="ASH111" s="10"/>
      <c r="ASI111" s="10"/>
      <c r="ASJ111" s="10"/>
      <c r="ASK111" s="10"/>
      <c r="ASL111" s="10"/>
      <c r="ASM111" s="10"/>
      <c r="ASN111" s="10"/>
      <c r="ASO111" s="10"/>
      <c r="ASP111" s="10"/>
      <c r="ASQ111" s="10"/>
      <c r="ASR111" s="10"/>
      <c r="ASS111" s="10"/>
      <c r="AST111" s="10"/>
      <c r="ASU111" s="10"/>
      <c r="ASV111" s="10"/>
      <c r="ASW111" s="10"/>
      <c r="ASX111" s="10"/>
      <c r="ASY111" s="10"/>
      <c r="ASZ111" s="10"/>
      <c r="ATA111" s="10"/>
      <c r="ATB111" s="10"/>
      <c r="ATC111" s="10"/>
      <c r="ATD111" s="10"/>
      <c r="ATE111" s="10"/>
      <c r="ATF111" s="10"/>
      <c r="ATG111" s="10"/>
      <c r="ATH111" s="10"/>
      <c r="ATI111" s="10"/>
      <c r="ATJ111" s="10"/>
      <c r="ATK111" s="10"/>
      <c r="ATL111" s="10"/>
      <c r="ATM111" s="10"/>
      <c r="ATN111" s="10"/>
      <c r="ATO111" s="10"/>
      <c r="ATP111" s="10"/>
      <c r="ATQ111" s="10"/>
      <c r="ATR111" s="10"/>
      <c r="ATS111" s="10"/>
      <c r="ATT111" s="10"/>
      <c r="ATU111" s="10"/>
      <c r="ATV111" s="10"/>
      <c r="ATW111" s="10"/>
      <c r="ATX111" s="10"/>
      <c r="ATY111" s="10"/>
      <c r="ATZ111" s="10"/>
      <c r="AUA111" s="10"/>
      <c r="AUB111" s="10"/>
      <c r="AUC111" s="10"/>
      <c r="AUD111" s="10"/>
      <c r="AUE111" s="10"/>
      <c r="AUF111" s="10"/>
      <c r="AUG111" s="10"/>
      <c r="AUH111" s="10"/>
      <c r="AUI111" s="10"/>
      <c r="AUJ111" s="10"/>
      <c r="AUK111" s="10"/>
      <c r="AUL111" s="10"/>
      <c r="AUM111" s="10"/>
      <c r="AUN111" s="10"/>
      <c r="AUO111" s="10"/>
      <c r="AUP111" s="10"/>
      <c r="AUQ111" s="10"/>
      <c r="AUR111" s="10"/>
      <c r="AUS111" s="10"/>
      <c r="AUT111" s="10"/>
      <c r="AUU111" s="10"/>
      <c r="AUV111" s="10"/>
      <c r="AUW111" s="10"/>
      <c r="AUX111" s="10"/>
      <c r="AUY111" s="10"/>
      <c r="AUZ111" s="10"/>
      <c r="AVA111" s="10"/>
      <c r="AVB111" s="10"/>
      <c r="AVC111" s="10"/>
      <c r="AVD111" s="10"/>
      <c r="AVE111" s="10"/>
      <c r="AVF111" s="10"/>
      <c r="AVG111" s="10"/>
      <c r="AVH111" s="10"/>
      <c r="AVI111" s="10"/>
      <c r="AVJ111" s="10"/>
      <c r="AVK111" s="10"/>
      <c r="AVL111" s="10"/>
      <c r="AVM111" s="10"/>
      <c r="AVN111" s="10"/>
      <c r="AVO111" s="10"/>
      <c r="AVP111" s="10"/>
      <c r="AVQ111" s="10"/>
      <c r="AVR111" s="10"/>
      <c r="AVS111" s="10"/>
      <c r="AVT111" s="10"/>
      <c r="AVU111" s="10"/>
      <c r="AVV111" s="10"/>
      <c r="AVW111" s="10"/>
      <c r="AVX111" s="10"/>
      <c r="AVY111" s="10"/>
      <c r="AVZ111" s="10"/>
      <c r="AWA111" s="10"/>
      <c r="AWB111" s="10"/>
      <c r="AWC111" s="10"/>
      <c r="AWD111" s="10"/>
      <c r="AWE111" s="10"/>
      <c r="AWF111" s="10"/>
      <c r="AWG111" s="10"/>
      <c r="AWH111" s="10"/>
      <c r="AWI111" s="10"/>
      <c r="AWJ111" s="10"/>
      <c r="AWK111" s="10"/>
      <c r="AWL111" s="10"/>
      <c r="AWM111" s="10"/>
      <c r="AWN111" s="10"/>
      <c r="AWO111" s="10"/>
      <c r="AWP111" s="10"/>
      <c r="AWQ111" s="10"/>
      <c r="AWR111" s="10"/>
      <c r="AWS111" s="10"/>
      <c r="AWT111" s="10"/>
      <c r="AWU111" s="10"/>
      <c r="AWV111" s="10"/>
      <c r="AWW111" s="10"/>
      <c r="AWX111" s="10"/>
      <c r="AWY111" s="10"/>
      <c r="AWZ111" s="10"/>
      <c r="AXA111" s="10"/>
      <c r="AXB111" s="10"/>
      <c r="AXC111" s="10"/>
      <c r="AXD111" s="10"/>
      <c r="AXE111" s="10"/>
      <c r="AXF111" s="10"/>
      <c r="AXG111" s="10"/>
      <c r="AXH111" s="10"/>
      <c r="AXI111" s="10"/>
      <c r="AXJ111" s="10"/>
      <c r="AXK111" s="10"/>
      <c r="AXL111" s="10"/>
      <c r="AXM111" s="10"/>
      <c r="AXN111" s="10"/>
      <c r="AXO111" s="10"/>
      <c r="AXP111" s="10"/>
      <c r="AXQ111" s="10"/>
      <c r="AXR111" s="10"/>
      <c r="AXS111" s="10"/>
      <c r="AXT111" s="10"/>
      <c r="AXU111" s="10"/>
      <c r="AXV111" s="10"/>
      <c r="AXW111" s="10"/>
      <c r="AXX111" s="10"/>
      <c r="AXY111" s="10"/>
      <c r="AXZ111" s="10"/>
      <c r="AYA111" s="10"/>
      <c r="AYB111" s="10"/>
      <c r="AYC111" s="10"/>
      <c r="AYD111" s="10"/>
      <c r="AYE111" s="10"/>
      <c r="AYF111" s="10"/>
      <c r="AYG111" s="10"/>
      <c r="AYH111" s="10"/>
      <c r="AYI111" s="10"/>
      <c r="AYJ111" s="10"/>
      <c r="AYK111" s="10"/>
      <c r="AYL111" s="10"/>
      <c r="AYM111" s="10"/>
      <c r="AYN111" s="10"/>
      <c r="AYO111" s="10"/>
      <c r="AYP111" s="10"/>
      <c r="AYQ111" s="10"/>
      <c r="AYR111" s="10"/>
      <c r="AYS111" s="10"/>
      <c r="AYT111" s="10"/>
      <c r="AYU111" s="10"/>
      <c r="AYV111" s="10"/>
      <c r="AYW111" s="10"/>
      <c r="AYX111" s="10"/>
      <c r="AYY111" s="10"/>
      <c r="AYZ111" s="10"/>
      <c r="AZA111" s="10"/>
      <c r="AZB111" s="10"/>
      <c r="AZC111" s="10"/>
      <c r="AZD111" s="10"/>
      <c r="AZE111" s="10"/>
      <c r="AZF111" s="10"/>
      <c r="AZG111" s="10"/>
      <c r="AZH111" s="10"/>
      <c r="AZI111" s="10"/>
      <c r="AZJ111" s="10"/>
      <c r="AZK111" s="10"/>
      <c r="AZL111" s="10"/>
      <c r="AZM111" s="10"/>
      <c r="AZN111" s="10"/>
      <c r="AZO111" s="10"/>
      <c r="AZP111" s="10"/>
      <c r="AZQ111" s="10"/>
      <c r="AZR111" s="10"/>
      <c r="AZS111" s="10"/>
      <c r="AZT111" s="10"/>
      <c r="AZU111" s="10"/>
      <c r="AZV111" s="10"/>
      <c r="AZW111" s="10"/>
      <c r="AZX111" s="10"/>
      <c r="AZY111" s="10"/>
      <c r="AZZ111" s="10"/>
      <c r="BAA111" s="10"/>
      <c r="BAB111" s="10"/>
      <c r="BAC111" s="10"/>
      <c r="BAD111" s="10"/>
      <c r="BAE111" s="10"/>
      <c r="BAF111" s="10"/>
      <c r="BAG111" s="10"/>
      <c r="BAH111" s="10"/>
      <c r="BAI111" s="10"/>
      <c r="BAJ111" s="10"/>
      <c r="BAK111" s="10"/>
      <c r="BAL111" s="10"/>
      <c r="BAM111" s="10"/>
      <c r="BAN111" s="10"/>
      <c r="BAO111" s="10"/>
      <c r="BAP111" s="10"/>
      <c r="BAQ111" s="10"/>
      <c r="BAR111" s="10"/>
      <c r="BAS111" s="10"/>
      <c r="BAT111" s="10"/>
      <c r="BAU111" s="10"/>
      <c r="BAV111" s="10"/>
      <c r="BAW111" s="10"/>
      <c r="BAX111" s="10"/>
      <c r="BAY111" s="10"/>
      <c r="BAZ111" s="10"/>
      <c r="BBA111" s="10"/>
      <c r="BBB111" s="10"/>
      <c r="BBC111" s="10"/>
      <c r="BBD111" s="10"/>
      <c r="BBE111" s="10"/>
      <c r="BBF111" s="10"/>
      <c r="BBG111" s="10"/>
      <c r="BBH111" s="10"/>
      <c r="BBI111" s="10"/>
      <c r="BBJ111" s="10"/>
      <c r="BBK111" s="10"/>
      <c r="BBL111" s="10"/>
      <c r="BBM111" s="10"/>
      <c r="BBN111" s="10"/>
      <c r="BBO111" s="10"/>
      <c r="BBP111" s="10"/>
      <c r="BBQ111" s="10"/>
      <c r="BBR111" s="10"/>
      <c r="BBS111" s="10"/>
      <c r="BBT111" s="10"/>
      <c r="BBU111" s="10"/>
      <c r="BBV111" s="10"/>
      <c r="BBW111" s="10"/>
      <c r="BBX111" s="10"/>
      <c r="BBY111" s="10"/>
      <c r="BBZ111" s="10"/>
      <c r="BCA111" s="10"/>
      <c r="BCB111" s="10"/>
      <c r="BCC111" s="10"/>
      <c r="BCD111" s="10"/>
      <c r="BCE111" s="10"/>
      <c r="BCF111" s="10"/>
      <c r="BCG111" s="10"/>
      <c r="BCH111" s="10"/>
      <c r="BCI111" s="10"/>
      <c r="BCJ111" s="10"/>
      <c r="BCK111" s="10"/>
      <c r="BCL111" s="10"/>
      <c r="BCM111" s="10"/>
      <c r="BCN111" s="10"/>
      <c r="BCO111" s="10"/>
      <c r="BCP111" s="10"/>
      <c r="BCQ111" s="10"/>
      <c r="BCR111" s="10"/>
      <c r="BCS111" s="10"/>
      <c r="BCT111" s="10"/>
      <c r="BCU111" s="10"/>
      <c r="BCV111" s="10"/>
      <c r="BCW111" s="10"/>
      <c r="BCX111" s="10"/>
      <c r="BCY111" s="10"/>
      <c r="BCZ111" s="10"/>
      <c r="BDA111" s="10"/>
      <c r="BDB111" s="10"/>
      <c r="BDC111" s="10"/>
      <c r="BDD111" s="10"/>
      <c r="BDE111" s="10"/>
      <c r="BDF111" s="10"/>
      <c r="BDG111" s="10"/>
      <c r="BDH111" s="10"/>
      <c r="BDI111" s="10"/>
      <c r="BDJ111" s="10"/>
      <c r="BDK111" s="10"/>
      <c r="BDL111" s="10"/>
      <c r="BDM111" s="10"/>
      <c r="BDN111" s="10"/>
      <c r="BDO111" s="10"/>
      <c r="BDP111" s="10"/>
      <c r="BDQ111" s="10"/>
      <c r="BDR111" s="10"/>
      <c r="BDS111" s="10"/>
      <c r="BDT111" s="10"/>
      <c r="BDU111" s="10"/>
      <c r="BDV111" s="10"/>
      <c r="BDW111" s="10"/>
      <c r="BDX111" s="10"/>
      <c r="BDY111" s="10"/>
      <c r="BDZ111" s="10"/>
      <c r="BEA111" s="10"/>
      <c r="BEB111" s="10"/>
      <c r="BEC111" s="10"/>
      <c r="BED111" s="10"/>
      <c r="BEE111" s="10"/>
      <c r="BEF111" s="10"/>
      <c r="BEG111" s="10"/>
      <c r="BEH111" s="10"/>
      <c r="BEI111" s="10"/>
      <c r="BEJ111" s="10"/>
      <c r="BEK111" s="10"/>
      <c r="BEL111" s="10"/>
      <c r="BEM111" s="10"/>
      <c r="BEN111" s="10"/>
      <c r="BEO111" s="10"/>
      <c r="BEP111" s="10"/>
      <c r="BEQ111" s="10"/>
      <c r="BER111" s="10"/>
      <c r="BES111" s="10"/>
      <c r="BET111" s="10"/>
      <c r="BEU111" s="10"/>
      <c r="BEV111" s="10"/>
      <c r="BEW111" s="10"/>
      <c r="BEX111" s="10"/>
      <c r="BEY111" s="10"/>
      <c r="BEZ111" s="10"/>
      <c r="BFA111" s="10"/>
      <c r="BFB111" s="10"/>
      <c r="BFC111" s="10"/>
      <c r="BFD111" s="10"/>
      <c r="BFE111" s="10"/>
      <c r="BFF111" s="10"/>
      <c r="BFG111" s="10"/>
      <c r="BFH111" s="10"/>
      <c r="BFI111" s="10"/>
      <c r="BFJ111" s="10"/>
      <c r="BFK111" s="10"/>
      <c r="BFL111" s="10"/>
      <c r="BFM111" s="10"/>
      <c r="BFN111" s="10"/>
      <c r="BFO111" s="10"/>
      <c r="BFP111" s="10"/>
      <c r="BFQ111" s="10"/>
      <c r="BFR111" s="10"/>
      <c r="BFS111" s="10"/>
      <c r="BFT111" s="10"/>
      <c r="BFU111" s="10"/>
      <c r="BFV111" s="10"/>
      <c r="BFW111" s="10"/>
      <c r="BFX111" s="10"/>
      <c r="BFY111" s="10"/>
      <c r="BFZ111" s="10"/>
      <c r="BGA111" s="10"/>
      <c r="BGB111" s="10"/>
      <c r="BGC111" s="10"/>
      <c r="BGD111" s="10"/>
      <c r="BGE111" s="10"/>
      <c r="BGF111" s="10"/>
      <c r="BGG111" s="10"/>
      <c r="BGH111" s="10"/>
      <c r="BGI111" s="10"/>
      <c r="BGJ111" s="10"/>
      <c r="BGK111" s="10"/>
      <c r="BGL111" s="10"/>
      <c r="BGM111" s="10"/>
      <c r="BGN111" s="10"/>
      <c r="BGO111" s="10"/>
      <c r="BGP111" s="10"/>
      <c r="BGQ111" s="10"/>
      <c r="BGR111" s="10"/>
      <c r="BGS111" s="10"/>
      <c r="BGT111" s="10"/>
      <c r="BGU111" s="10"/>
      <c r="BGV111" s="10"/>
      <c r="BGW111" s="10"/>
      <c r="BGX111" s="10"/>
      <c r="BGY111" s="10"/>
      <c r="BGZ111" s="10"/>
      <c r="BHA111" s="10"/>
      <c r="BHB111" s="10"/>
      <c r="BHC111" s="10"/>
      <c r="BHD111" s="10"/>
      <c r="BHE111" s="10"/>
      <c r="BHF111" s="10"/>
      <c r="BHG111" s="10"/>
      <c r="BHH111" s="10"/>
      <c r="BHI111" s="10"/>
      <c r="BHJ111" s="10"/>
      <c r="BHK111" s="10"/>
      <c r="BHL111" s="10"/>
      <c r="BHM111" s="10"/>
      <c r="BHN111" s="10"/>
      <c r="BHO111" s="10"/>
      <c r="BHP111" s="10"/>
      <c r="BHQ111" s="10"/>
      <c r="BHR111" s="10"/>
      <c r="BHS111" s="10"/>
      <c r="BHT111" s="10"/>
      <c r="BHU111" s="10"/>
      <c r="BHV111" s="10"/>
      <c r="BHW111" s="10"/>
      <c r="BHX111" s="10"/>
      <c r="BHY111" s="10"/>
      <c r="BHZ111" s="10"/>
      <c r="BIA111" s="10"/>
      <c r="BIB111" s="10"/>
      <c r="BIC111" s="10"/>
      <c r="BID111" s="10"/>
      <c r="BIE111" s="10"/>
      <c r="BIF111" s="10"/>
      <c r="BIG111" s="10"/>
      <c r="BIH111" s="10"/>
      <c r="BII111" s="10"/>
      <c r="BIJ111" s="10"/>
      <c r="BIK111" s="10"/>
      <c r="BIL111" s="10"/>
      <c r="BIM111" s="10"/>
      <c r="BIN111" s="10"/>
      <c r="BIO111" s="10"/>
      <c r="BIP111" s="10"/>
      <c r="BIQ111" s="10"/>
      <c r="BIR111" s="10"/>
      <c r="BIS111" s="10"/>
      <c r="BIT111" s="10"/>
      <c r="BIU111" s="10"/>
      <c r="BIV111" s="10"/>
      <c r="BIW111" s="10"/>
      <c r="BIX111" s="10"/>
      <c r="BIY111" s="10"/>
      <c r="BIZ111" s="10"/>
      <c r="BJA111" s="10"/>
      <c r="BJB111" s="10"/>
      <c r="BJC111" s="10"/>
      <c r="BJD111" s="10"/>
      <c r="BJE111" s="10"/>
      <c r="BJF111" s="10"/>
      <c r="BJG111" s="10"/>
      <c r="BJH111" s="10"/>
      <c r="BJI111" s="10"/>
      <c r="BJJ111" s="10"/>
      <c r="BJK111" s="10"/>
      <c r="BJL111" s="10"/>
      <c r="BJM111" s="10"/>
      <c r="BJN111" s="10"/>
      <c r="BJO111" s="10"/>
      <c r="BJP111" s="10"/>
      <c r="BJQ111" s="10"/>
      <c r="BJR111" s="10"/>
      <c r="BJS111" s="10"/>
      <c r="BJT111" s="10"/>
      <c r="BJU111" s="10"/>
      <c r="BJV111" s="10"/>
      <c r="BJW111" s="10"/>
      <c r="BJX111" s="10"/>
      <c r="BJY111" s="10"/>
      <c r="BJZ111" s="10"/>
      <c r="BKA111" s="10"/>
      <c r="BKB111" s="10"/>
      <c r="BKC111" s="10"/>
      <c r="BKD111" s="10"/>
      <c r="BKE111" s="10"/>
      <c r="BKF111" s="10"/>
      <c r="BKG111" s="10"/>
      <c r="BKH111" s="10"/>
      <c r="BKI111" s="10"/>
      <c r="BKJ111" s="10"/>
      <c r="BKK111" s="10"/>
      <c r="BKL111" s="10"/>
      <c r="BKM111" s="10"/>
      <c r="BKN111" s="10"/>
      <c r="BKO111" s="10"/>
      <c r="BKP111" s="10"/>
      <c r="BKQ111" s="10"/>
      <c r="BKR111" s="10"/>
      <c r="BKS111" s="10"/>
      <c r="BKT111" s="10"/>
      <c r="BKU111" s="10"/>
      <c r="BKV111" s="10"/>
      <c r="BKW111" s="10"/>
      <c r="BKX111" s="10"/>
      <c r="BKY111" s="10"/>
      <c r="BKZ111" s="10"/>
      <c r="BLA111" s="10"/>
      <c r="BLB111" s="10"/>
      <c r="BLC111" s="10"/>
      <c r="BLD111" s="10"/>
      <c r="BLE111" s="10"/>
      <c r="BLF111" s="10"/>
      <c r="BLG111" s="10"/>
      <c r="BLH111" s="10"/>
      <c r="BLI111" s="10"/>
      <c r="BLJ111" s="10"/>
      <c r="BLK111" s="10"/>
      <c r="BLL111" s="10"/>
      <c r="BLM111" s="10"/>
      <c r="BLN111" s="10"/>
      <c r="BLO111" s="10"/>
      <c r="BLP111" s="10"/>
      <c r="BLQ111" s="10"/>
      <c r="BLR111" s="10"/>
      <c r="BLS111" s="10"/>
      <c r="BLT111" s="10"/>
      <c r="BLU111" s="10"/>
      <c r="BLV111" s="10"/>
      <c r="BLW111" s="10"/>
      <c r="BLX111" s="10"/>
      <c r="BLY111" s="10"/>
      <c r="BLZ111" s="10"/>
      <c r="BMA111" s="10"/>
      <c r="BMB111" s="10"/>
      <c r="BMC111" s="10"/>
      <c r="BMD111" s="10"/>
      <c r="BME111" s="10"/>
      <c r="BMF111" s="10"/>
      <c r="BMG111" s="10"/>
      <c r="BMH111" s="10"/>
      <c r="BMI111" s="10"/>
      <c r="BMJ111" s="10"/>
      <c r="BMK111" s="10"/>
      <c r="BML111" s="10"/>
      <c r="BMM111" s="10"/>
      <c r="BMN111" s="10"/>
      <c r="BMO111" s="10"/>
      <c r="BMP111" s="10"/>
      <c r="BMQ111" s="10"/>
      <c r="BMR111" s="10"/>
      <c r="BMS111" s="10"/>
      <c r="BMT111" s="10"/>
      <c r="BMU111" s="10"/>
      <c r="BMV111" s="10"/>
      <c r="BMW111" s="10"/>
      <c r="BMX111" s="10"/>
      <c r="BMY111" s="10"/>
      <c r="BMZ111" s="10"/>
      <c r="BNA111" s="10"/>
      <c r="BNB111" s="10"/>
      <c r="BNC111" s="10"/>
      <c r="BND111" s="10"/>
      <c r="BNE111" s="10"/>
      <c r="BNF111" s="10"/>
      <c r="BNG111" s="10"/>
      <c r="BNH111" s="10"/>
      <c r="BNI111" s="10"/>
      <c r="BNJ111" s="10"/>
      <c r="BNK111" s="10"/>
      <c r="BNL111" s="10"/>
      <c r="BNM111" s="10"/>
      <c r="BNN111" s="10"/>
      <c r="BNO111" s="10"/>
      <c r="BNP111" s="10"/>
      <c r="BNQ111" s="10"/>
      <c r="BNR111" s="10"/>
      <c r="BNS111" s="10"/>
      <c r="BNT111" s="10"/>
      <c r="BNU111" s="10"/>
      <c r="BNV111" s="10"/>
      <c r="BNW111" s="10"/>
      <c r="BNX111" s="10"/>
      <c r="BNY111" s="10"/>
      <c r="BNZ111" s="10"/>
      <c r="BOA111" s="10"/>
      <c r="BOB111" s="10"/>
      <c r="BOC111" s="10"/>
      <c r="BOD111" s="10"/>
      <c r="BOE111" s="10"/>
      <c r="BOF111" s="10"/>
      <c r="BOG111" s="10"/>
      <c r="BOH111" s="10"/>
      <c r="BOI111" s="10"/>
      <c r="BOJ111" s="10"/>
      <c r="BOK111" s="10"/>
      <c r="BOL111" s="10"/>
      <c r="BOM111" s="10"/>
      <c r="BON111" s="10"/>
      <c r="BOO111" s="10"/>
      <c r="BOP111" s="10"/>
      <c r="BOQ111" s="10"/>
      <c r="BOR111" s="10"/>
      <c r="BOS111" s="10"/>
      <c r="BOT111" s="10"/>
      <c r="BOU111" s="10"/>
      <c r="BOV111" s="10"/>
      <c r="BOW111" s="10"/>
      <c r="BOX111" s="10"/>
      <c r="BOY111" s="10"/>
      <c r="BOZ111" s="10"/>
      <c r="BPA111" s="10"/>
      <c r="BPB111" s="10"/>
      <c r="BPC111" s="10"/>
      <c r="BPD111" s="10"/>
      <c r="BPE111" s="10"/>
      <c r="BPF111" s="10"/>
      <c r="BPG111" s="10"/>
      <c r="BPH111" s="10"/>
      <c r="BPI111" s="10"/>
      <c r="BPJ111" s="10"/>
      <c r="BPK111" s="10"/>
      <c r="BPL111" s="10"/>
      <c r="BPM111" s="10"/>
      <c r="BPN111" s="10"/>
      <c r="BPO111" s="10"/>
      <c r="BPP111" s="10"/>
      <c r="BPQ111" s="10"/>
      <c r="BPR111" s="10"/>
      <c r="BPS111" s="10"/>
      <c r="BPT111" s="10"/>
      <c r="BPU111" s="10"/>
      <c r="BPV111" s="10"/>
      <c r="BPW111" s="10"/>
      <c r="BPX111" s="10"/>
      <c r="BPY111" s="10"/>
      <c r="BPZ111" s="10"/>
      <c r="BQA111" s="10"/>
      <c r="BQB111" s="10"/>
      <c r="BQC111" s="10"/>
      <c r="BQD111" s="10"/>
      <c r="BQE111" s="10"/>
      <c r="BQF111" s="10"/>
      <c r="BQG111" s="10"/>
      <c r="BQH111" s="10"/>
      <c r="BQI111" s="10"/>
      <c r="BQJ111" s="10"/>
      <c r="BQK111" s="10"/>
      <c r="BQL111" s="10"/>
      <c r="BQM111" s="10"/>
      <c r="BQN111" s="10"/>
      <c r="BQO111" s="10"/>
      <c r="BQP111" s="10"/>
      <c r="BQQ111" s="10"/>
      <c r="BQR111" s="10"/>
      <c r="BQS111" s="10"/>
      <c r="BQT111" s="10"/>
      <c r="BQU111" s="10"/>
      <c r="BQV111" s="10"/>
      <c r="BQW111" s="10"/>
      <c r="BQX111" s="10"/>
      <c r="BQY111" s="10"/>
      <c r="BQZ111" s="10"/>
      <c r="BRA111" s="10"/>
      <c r="BRB111" s="10"/>
      <c r="BRC111" s="10"/>
      <c r="BRD111" s="10"/>
      <c r="BRE111" s="10"/>
      <c r="BRF111" s="10"/>
      <c r="BRG111" s="10"/>
      <c r="BRH111" s="10"/>
      <c r="BRI111" s="10"/>
      <c r="BRJ111" s="10"/>
      <c r="BRK111" s="10"/>
      <c r="BRL111" s="10"/>
      <c r="BRM111" s="10"/>
      <c r="BRN111" s="10"/>
      <c r="BRO111" s="10"/>
      <c r="BRP111" s="10"/>
      <c r="BRQ111" s="10"/>
      <c r="BRR111" s="10"/>
      <c r="BRS111" s="10"/>
      <c r="BRT111" s="10"/>
      <c r="BRU111" s="10"/>
      <c r="BRV111" s="10"/>
      <c r="BRW111" s="10"/>
      <c r="BRX111" s="10"/>
      <c r="BRY111" s="10"/>
      <c r="BRZ111" s="10"/>
      <c r="BSA111" s="10"/>
      <c r="BSB111" s="10"/>
      <c r="BSC111" s="10"/>
      <c r="BSD111" s="10"/>
      <c r="BSE111" s="10"/>
      <c r="BSF111" s="10"/>
      <c r="BSG111" s="10"/>
      <c r="BSH111" s="10"/>
      <c r="BSI111" s="10"/>
      <c r="BSJ111" s="10"/>
      <c r="BSK111" s="10"/>
      <c r="BSL111" s="10"/>
      <c r="BSM111" s="10"/>
      <c r="BSN111" s="10"/>
      <c r="BSO111" s="10"/>
      <c r="BSP111" s="10"/>
      <c r="BSQ111" s="10"/>
      <c r="BSR111" s="10"/>
      <c r="BSS111" s="10"/>
      <c r="BST111" s="10"/>
      <c r="BSU111" s="10"/>
      <c r="BSV111" s="10"/>
      <c r="BSW111" s="10"/>
      <c r="BSX111" s="10"/>
      <c r="BSY111" s="10"/>
      <c r="BSZ111" s="10"/>
      <c r="BTA111" s="10"/>
      <c r="BTB111" s="10"/>
      <c r="BTC111" s="10"/>
      <c r="BTD111" s="10"/>
      <c r="BTE111" s="10"/>
      <c r="BTF111" s="10"/>
      <c r="BTG111" s="10"/>
      <c r="BTH111" s="10"/>
      <c r="BTI111" s="10"/>
      <c r="BTJ111" s="10"/>
      <c r="BTK111" s="10"/>
      <c r="BTL111" s="10"/>
      <c r="BTM111" s="10"/>
      <c r="BTN111" s="10"/>
      <c r="BTO111" s="10"/>
      <c r="BTP111" s="10"/>
      <c r="BTQ111" s="10"/>
      <c r="BTR111" s="10"/>
      <c r="BTS111" s="10"/>
      <c r="BTT111" s="10"/>
      <c r="BTU111" s="10"/>
      <c r="BTV111" s="10"/>
      <c r="BTW111" s="10"/>
      <c r="BTX111" s="10"/>
      <c r="BTY111" s="10"/>
      <c r="BTZ111" s="10"/>
      <c r="BUA111" s="10"/>
      <c r="BUB111" s="10"/>
      <c r="BUC111" s="10"/>
      <c r="BUD111" s="10"/>
      <c r="BUE111" s="10"/>
      <c r="BUF111" s="10"/>
      <c r="BUG111" s="10"/>
      <c r="BUH111" s="10"/>
      <c r="BUI111" s="10"/>
      <c r="BUJ111" s="10"/>
      <c r="BUK111" s="10"/>
      <c r="BUL111" s="10"/>
      <c r="BUM111" s="10"/>
      <c r="BUN111" s="10"/>
      <c r="BUO111" s="10"/>
      <c r="BUP111" s="10"/>
      <c r="BUQ111" s="10"/>
      <c r="BUR111" s="10"/>
      <c r="BUS111" s="10"/>
      <c r="BUT111" s="10"/>
      <c r="BUU111" s="10"/>
      <c r="BUV111" s="10"/>
      <c r="BUW111" s="10"/>
      <c r="BUX111" s="10"/>
      <c r="BUY111" s="10"/>
      <c r="BUZ111" s="10"/>
      <c r="BVA111" s="10"/>
      <c r="BVB111" s="10"/>
      <c r="BVC111" s="10"/>
      <c r="BVD111" s="10"/>
      <c r="BVE111" s="10"/>
      <c r="BVF111" s="10"/>
      <c r="BVG111" s="10"/>
      <c r="BVH111" s="10"/>
      <c r="BVI111" s="10"/>
      <c r="BVJ111" s="10"/>
      <c r="BVK111" s="10"/>
      <c r="BVL111" s="10"/>
      <c r="BVM111" s="10"/>
      <c r="BVN111" s="10"/>
      <c r="BVO111" s="10"/>
      <c r="BVP111" s="10"/>
      <c r="BVQ111" s="10"/>
      <c r="BVR111" s="10"/>
      <c r="BVS111" s="10"/>
      <c r="BVT111" s="10"/>
      <c r="BVU111" s="10"/>
      <c r="BVV111" s="10"/>
      <c r="BVW111" s="10"/>
      <c r="BVX111" s="10"/>
      <c r="BVY111" s="10"/>
      <c r="BVZ111" s="10"/>
      <c r="BWA111" s="10"/>
      <c r="BWB111" s="10"/>
      <c r="BWC111" s="10"/>
      <c r="BWD111" s="10"/>
      <c r="BWE111" s="10"/>
      <c r="BWF111" s="10"/>
      <c r="BWG111" s="10"/>
      <c r="BWH111" s="10"/>
      <c r="BWI111" s="10"/>
      <c r="BWJ111" s="10"/>
      <c r="BWK111" s="10"/>
      <c r="BWL111" s="10"/>
      <c r="BWM111" s="10"/>
      <c r="BWN111" s="10"/>
      <c r="BWO111" s="10"/>
      <c r="BWP111" s="10"/>
      <c r="BWQ111" s="10"/>
      <c r="BWR111" s="10"/>
      <c r="BWS111" s="10"/>
      <c r="BWT111" s="10"/>
      <c r="BWU111" s="10"/>
      <c r="BWV111" s="10"/>
      <c r="BWW111" s="10"/>
      <c r="BWX111" s="10"/>
      <c r="BWY111" s="10"/>
      <c r="BWZ111" s="10"/>
      <c r="BXA111" s="10"/>
      <c r="BXB111" s="10"/>
      <c r="BXC111" s="10"/>
      <c r="BXD111" s="10"/>
      <c r="BXE111" s="10"/>
      <c r="BXF111" s="10"/>
      <c r="BXG111" s="10"/>
      <c r="BXH111" s="10"/>
      <c r="BXI111" s="10"/>
      <c r="BXJ111" s="10"/>
      <c r="BXK111" s="10"/>
      <c r="BXL111" s="10"/>
      <c r="BXM111" s="10"/>
      <c r="BXN111" s="10"/>
      <c r="BXO111" s="10"/>
      <c r="BXP111" s="10"/>
      <c r="BXQ111" s="10"/>
      <c r="BXR111" s="10"/>
      <c r="BXS111" s="10"/>
      <c r="BXT111" s="10"/>
      <c r="BXU111" s="10"/>
      <c r="BXV111" s="10"/>
      <c r="BXW111" s="10"/>
      <c r="BXX111" s="10"/>
      <c r="BXY111" s="10"/>
      <c r="BXZ111" s="10"/>
      <c r="BYA111" s="10"/>
      <c r="BYB111" s="10"/>
      <c r="BYC111" s="10"/>
      <c r="BYD111" s="10"/>
      <c r="BYE111" s="10"/>
      <c r="BYF111" s="10"/>
      <c r="BYG111" s="10"/>
      <c r="BYH111" s="10"/>
      <c r="BYI111" s="10"/>
      <c r="BYJ111" s="10"/>
      <c r="BYK111" s="10"/>
      <c r="BYL111" s="10"/>
      <c r="BYM111" s="10"/>
      <c r="BYN111" s="10"/>
      <c r="BYO111" s="10"/>
      <c r="BYP111" s="10"/>
      <c r="BYQ111" s="10"/>
      <c r="BYR111" s="10"/>
      <c r="BYS111" s="10"/>
      <c r="BYT111" s="10"/>
      <c r="BYU111" s="10"/>
      <c r="BYV111" s="10"/>
      <c r="BYW111" s="10"/>
      <c r="BYX111" s="10"/>
      <c r="BYY111" s="10"/>
      <c r="BYZ111" s="10"/>
      <c r="BZA111" s="10"/>
      <c r="BZB111" s="10"/>
      <c r="BZC111" s="10"/>
      <c r="BZD111" s="10"/>
      <c r="BZE111" s="10"/>
      <c r="BZF111" s="10"/>
      <c r="BZG111" s="10"/>
      <c r="BZH111" s="10"/>
      <c r="BZI111" s="10"/>
      <c r="BZJ111" s="10"/>
      <c r="BZK111" s="10"/>
      <c r="BZL111" s="10"/>
      <c r="BZM111" s="10"/>
      <c r="BZN111" s="10"/>
      <c r="BZO111" s="10"/>
      <c r="BZP111" s="10"/>
      <c r="BZQ111" s="10"/>
      <c r="BZR111" s="10"/>
      <c r="BZS111" s="10"/>
      <c r="BZT111" s="10"/>
      <c r="BZU111" s="10"/>
      <c r="BZV111" s="10"/>
      <c r="BZW111" s="10"/>
      <c r="BZX111" s="10"/>
      <c r="BZY111" s="10"/>
      <c r="BZZ111" s="10"/>
      <c r="CAA111" s="10"/>
      <c r="CAB111" s="10"/>
      <c r="CAC111" s="10"/>
      <c r="CAD111" s="10"/>
      <c r="CAE111" s="10"/>
      <c r="CAF111" s="10"/>
      <c r="CAG111" s="10"/>
      <c r="CAH111" s="10"/>
      <c r="CAI111" s="10"/>
      <c r="CAJ111" s="10"/>
      <c r="CAK111" s="10"/>
      <c r="CAL111" s="10"/>
      <c r="CAM111" s="10"/>
      <c r="CAN111" s="10"/>
      <c r="CAO111" s="10"/>
      <c r="CAP111" s="10"/>
      <c r="CAQ111" s="10"/>
      <c r="CAR111" s="10"/>
      <c r="CAS111" s="10"/>
      <c r="CAT111" s="10"/>
      <c r="CAU111" s="10"/>
      <c r="CAV111" s="10"/>
      <c r="CAW111" s="10"/>
      <c r="CAX111" s="10"/>
      <c r="CAY111" s="10"/>
      <c r="CAZ111" s="10"/>
      <c r="CBA111" s="10"/>
      <c r="CBB111" s="10"/>
      <c r="CBC111" s="10"/>
      <c r="CBD111" s="10"/>
      <c r="CBE111" s="10"/>
      <c r="CBF111" s="10"/>
      <c r="CBG111" s="10"/>
      <c r="CBH111" s="10"/>
      <c r="CBI111" s="10"/>
      <c r="CBJ111" s="10"/>
      <c r="CBK111" s="10"/>
      <c r="CBL111" s="10"/>
      <c r="CBM111" s="10"/>
      <c r="CBN111" s="10"/>
      <c r="CBO111" s="10"/>
      <c r="CBP111" s="10"/>
      <c r="CBQ111" s="10"/>
      <c r="CBR111" s="10"/>
      <c r="CBS111" s="10"/>
      <c r="CBT111" s="10"/>
      <c r="CBU111" s="10"/>
      <c r="CBV111" s="10"/>
      <c r="CBW111" s="10"/>
      <c r="CBX111" s="10"/>
      <c r="CBY111" s="10"/>
      <c r="CBZ111" s="10"/>
      <c r="CCA111" s="10"/>
      <c r="CCB111" s="10"/>
      <c r="CCC111" s="10"/>
      <c r="CCD111" s="10"/>
      <c r="CCE111" s="10"/>
      <c r="CCF111" s="10"/>
      <c r="CCG111" s="10"/>
      <c r="CCH111" s="10"/>
      <c r="CCI111" s="10"/>
      <c r="CCJ111" s="10"/>
      <c r="CCK111" s="10"/>
      <c r="CCL111" s="10"/>
      <c r="CCM111" s="10"/>
      <c r="CCN111" s="10"/>
      <c r="CCO111" s="10"/>
      <c r="CCP111" s="10"/>
      <c r="CCQ111" s="10"/>
      <c r="CCR111" s="10"/>
      <c r="CCS111" s="10"/>
      <c r="CCT111" s="10"/>
      <c r="CCU111" s="10"/>
      <c r="CCV111" s="10"/>
      <c r="CCW111" s="10"/>
      <c r="CCX111" s="10"/>
      <c r="CCY111" s="10"/>
      <c r="CCZ111" s="10"/>
      <c r="CDA111" s="10"/>
      <c r="CDB111" s="10"/>
      <c r="CDC111" s="10"/>
      <c r="CDD111" s="10"/>
      <c r="CDE111" s="10"/>
      <c r="CDF111" s="10"/>
      <c r="CDG111" s="10"/>
      <c r="CDH111" s="10"/>
      <c r="CDI111" s="10"/>
      <c r="CDJ111" s="10"/>
      <c r="CDK111" s="10"/>
      <c r="CDL111" s="10"/>
      <c r="CDM111" s="10"/>
      <c r="CDN111" s="10"/>
      <c r="CDO111" s="10"/>
      <c r="CDP111" s="10"/>
      <c r="CDQ111" s="10"/>
      <c r="CDR111" s="10"/>
      <c r="CDS111" s="10"/>
      <c r="CDT111" s="10"/>
      <c r="CDU111" s="10"/>
      <c r="CDV111" s="10"/>
      <c r="CDW111" s="10"/>
      <c r="CDX111" s="10"/>
      <c r="CDY111" s="10"/>
      <c r="CDZ111" s="10"/>
      <c r="CEA111" s="10"/>
      <c r="CEB111" s="10"/>
      <c r="CEC111" s="10"/>
      <c r="CED111" s="10"/>
      <c r="CEE111" s="10"/>
      <c r="CEF111" s="10"/>
      <c r="CEG111" s="10"/>
      <c r="CEH111" s="10"/>
      <c r="CEI111" s="10"/>
      <c r="CEJ111" s="10"/>
      <c r="CEK111" s="10"/>
      <c r="CEL111" s="10"/>
      <c r="CEM111" s="10"/>
      <c r="CEN111" s="10"/>
      <c r="CEO111" s="10"/>
      <c r="CEP111" s="10"/>
      <c r="CEQ111" s="10"/>
      <c r="CER111" s="10"/>
      <c r="CES111" s="10"/>
      <c r="CET111" s="10"/>
      <c r="CEU111" s="10"/>
      <c r="CEV111" s="10"/>
      <c r="CEW111" s="10"/>
      <c r="CEX111" s="10"/>
      <c r="CEY111" s="10"/>
      <c r="CEZ111" s="10"/>
      <c r="CFA111" s="10"/>
      <c r="CFB111" s="10"/>
      <c r="CFC111" s="10"/>
      <c r="CFD111" s="10"/>
      <c r="CFE111" s="10"/>
      <c r="CFF111" s="10"/>
      <c r="CFG111" s="10"/>
      <c r="CFH111" s="10"/>
      <c r="CFI111" s="10"/>
      <c r="CFJ111" s="10"/>
      <c r="CFK111" s="10"/>
      <c r="CFL111" s="10"/>
      <c r="CFM111" s="10"/>
      <c r="CFN111" s="10"/>
      <c r="CFO111" s="10"/>
      <c r="CFP111" s="10"/>
      <c r="CFQ111" s="10"/>
      <c r="CFR111" s="10"/>
      <c r="CFS111" s="10"/>
      <c r="CFT111" s="10"/>
      <c r="CFU111" s="10"/>
      <c r="CFV111" s="10"/>
      <c r="CFW111" s="10"/>
      <c r="CFX111" s="10"/>
      <c r="CFY111" s="10"/>
      <c r="CFZ111" s="10"/>
      <c r="CGA111" s="10"/>
      <c r="CGB111" s="10"/>
      <c r="CGC111" s="10"/>
      <c r="CGD111" s="10"/>
      <c r="CGE111" s="10"/>
      <c r="CGF111" s="10"/>
      <c r="CGG111" s="10"/>
      <c r="CGH111" s="10"/>
      <c r="CGI111" s="10"/>
      <c r="CGJ111" s="10"/>
      <c r="CGK111" s="10"/>
      <c r="CGL111" s="10"/>
      <c r="CGM111" s="10"/>
      <c r="CGN111" s="10"/>
      <c r="CGO111" s="10"/>
      <c r="CGP111" s="10"/>
      <c r="CGQ111" s="10"/>
      <c r="CGR111" s="10"/>
      <c r="CGS111" s="10"/>
      <c r="CGT111" s="10"/>
      <c r="CGU111" s="10"/>
      <c r="CGV111" s="10"/>
      <c r="CGW111" s="10"/>
      <c r="CGX111" s="10"/>
      <c r="CGY111" s="10"/>
      <c r="CGZ111" s="10"/>
      <c r="CHA111" s="10"/>
      <c r="CHB111" s="10"/>
      <c r="CHC111" s="10"/>
      <c r="CHD111" s="10"/>
      <c r="CHE111" s="10"/>
      <c r="CHF111" s="10"/>
      <c r="CHG111" s="10"/>
      <c r="CHH111" s="10"/>
      <c r="CHI111" s="10"/>
      <c r="CHJ111" s="10"/>
      <c r="CHK111" s="10"/>
      <c r="CHL111" s="10"/>
      <c r="CHM111" s="10"/>
      <c r="CHN111" s="10"/>
      <c r="CHO111" s="10"/>
      <c r="CHP111" s="10"/>
      <c r="CHQ111" s="10"/>
      <c r="CHR111" s="10"/>
      <c r="CHS111" s="10"/>
      <c r="CHT111" s="10"/>
      <c r="CHU111" s="10"/>
      <c r="CHV111" s="10"/>
      <c r="CHW111" s="10"/>
      <c r="CHX111" s="10"/>
      <c r="CHY111" s="10"/>
      <c r="CHZ111" s="10"/>
      <c r="CIA111" s="10"/>
      <c r="CIB111" s="10"/>
      <c r="CIC111" s="10"/>
      <c r="CID111" s="10"/>
      <c r="CIE111" s="10"/>
      <c r="CIF111" s="10"/>
      <c r="CIG111" s="10"/>
      <c r="CIH111" s="10"/>
      <c r="CII111" s="10"/>
      <c r="CIJ111" s="10"/>
      <c r="CIK111" s="10"/>
      <c r="CIL111" s="10"/>
      <c r="CIM111" s="10"/>
      <c r="CIN111" s="10"/>
      <c r="CIO111" s="10"/>
      <c r="CIP111" s="10"/>
      <c r="CIQ111" s="10"/>
      <c r="CIR111" s="10"/>
      <c r="CIS111" s="10"/>
      <c r="CIT111" s="10"/>
      <c r="CIU111" s="10"/>
      <c r="CIV111" s="10"/>
      <c r="CIW111" s="10"/>
      <c r="CIX111" s="10"/>
      <c r="CIY111" s="10"/>
      <c r="CIZ111" s="10"/>
      <c r="CJA111" s="10"/>
      <c r="CJB111" s="10"/>
      <c r="CJC111" s="10"/>
      <c r="CJD111" s="10"/>
      <c r="CJE111" s="10"/>
      <c r="CJF111" s="10"/>
      <c r="CJG111" s="10"/>
      <c r="CJH111" s="10"/>
      <c r="CJI111" s="10"/>
      <c r="CJJ111" s="10"/>
      <c r="CJK111" s="10"/>
      <c r="CJL111" s="10"/>
      <c r="CJM111" s="10"/>
      <c r="CJN111" s="10"/>
      <c r="CJO111" s="10"/>
      <c r="CJP111" s="10"/>
      <c r="CJQ111" s="10"/>
      <c r="CJR111" s="10"/>
      <c r="CJS111" s="10"/>
      <c r="CJT111" s="10"/>
      <c r="CJU111" s="10"/>
      <c r="CJV111" s="10"/>
      <c r="CJW111" s="10"/>
      <c r="CJX111" s="10"/>
      <c r="CJY111" s="10"/>
      <c r="CJZ111" s="10"/>
      <c r="CKA111" s="10"/>
      <c r="CKB111" s="10"/>
      <c r="CKC111" s="10"/>
      <c r="CKD111" s="10"/>
      <c r="CKE111" s="10"/>
      <c r="CKF111" s="10"/>
      <c r="CKG111" s="10"/>
      <c r="CKH111" s="10"/>
      <c r="CKI111" s="10"/>
      <c r="CKJ111" s="10"/>
      <c r="CKK111" s="10"/>
      <c r="CKL111" s="10"/>
      <c r="CKM111" s="10"/>
      <c r="CKN111" s="10"/>
      <c r="CKO111" s="10"/>
      <c r="CKP111" s="10"/>
      <c r="CKQ111" s="10"/>
      <c r="CKR111" s="10"/>
      <c r="CKS111" s="10"/>
      <c r="CKT111" s="10"/>
      <c r="CKU111" s="10"/>
      <c r="CKV111" s="10"/>
      <c r="CKW111" s="10"/>
      <c r="CKX111" s="10"/>
      <c r="CKY111" s="10"/>
      <c r="CKZ111" s="10"/>
      <c r="CLA111" s="10"/>
      <c r="CLB111" s="10"/>
      <c r="CLC111" s="10"/>
      <c r="CLD111" s="10"/>
      <c r="CLE111" s="10"/>
      <c r="CLF111" s="10"/>
      <c r="CLG111" s="10"/>
      <c r="CLH111" s="10"/>
      <c r="CLI111" s="10"/>
      <c r="CLJ111" s="10"/>
      <c r="CLK111" s="10"/>
      <c r="CLL111" s="10"/>
      <c r="CLM111" s="10"/>
      <c r="CLN111" s="10"/>
      <c r="CLO111" s="10"/>
      <c r="CLP111" s="10"/>
      <c r="CLQ111" s="10"/>
      <c r="CLR111" s="10"/>
      <c r="CLS111" s="10"/>
      <c r="CLT111" s="10"/>
      <c r="CLU111" s="10"/>
      <c r="CLV111" s="10"/>
      <c r="CLW111" s="10"/>
      <c r="CLX111" s="10"/>
      <c r="CLY111" s="10"/>
      <c r="CLZ111" s="10"/>
      <c r="CMA111" s="10"/>
      <c r="CMB111" s="10"/>
      <c r="CMC111" s="10"/>
      <c r="CMD111" s="10"/>
      <c r="CME111" s="10"/>
      <c r="CMF111" s="10"/>
      <c r="CMG111" s="10"/>
      <c r="CMH111" s="10"/>
      <c r="CMI111" s="10"/>
      <c r="CMJ111" s="10"/>
      <c r="CMK111" s="10"/>
      <c r="CML111" s="10"/>
      <c r="CMM111" s="10"/>
      <c r="CMN111" s="10"/>
      <c r="CMO111" s="10"/>
      <c r="CMP111" s="10"/>
      <c r="CMQ111" s="10"/>
      <c r="CMR111" s="10"/>
      <c r="CMS111" s="10"/>
      <c r="CMT111" s="10"/>
      <c r="CMU111" s="10"/>
      <c r="CMV111" s="10"/>
      <c r="CMW111" s="10"/>
      <c r="CMX111" s="10"/>
      <c r="CMY111" s="10"/>
      <c r="CMZ111" s="10"/>
      <c r="CNA111" s="10"/>
      <c r="CNB111" s="10"/>
      <c r="CNC111" s="10"/>
      <c r="CND111" s="10"/>
      <c r="CNE111" s="10"/>
      <c r="CNF111" s="10"/>
      <c r="CNG111" s="10"/>
      <c r="CNH111" s="10"/>
      <c r="CNI111" s="10"/>
      <c r="CNJ111" s="10"/>
      <c r="CNK111" s="10"/>
      <c r="CNL111" s="10"/>
      <c r="CNM111" s="10"/>
      <c r="CNN111" s="10"/>
      <c r="CNO111" s="10"/>
      <c r="CNP111" s="10"/>
      <c r="CNQ111" s="10"/>
      <c r="CNR111" s="10"/>
      <c r="CNS111" s="10"/>
      <c r="CNT111" s="10"/>
      <c r="CNU111" s="10"/>
      <c r="CNV111" s="10"/>
      <c r="CNW111" s="10"/>
      <c r="CNX111" s="10"/>
      <c r="CNY111" s="10"/>
      <c r="CNZ111" s="10"/>
      <c r="COA111" s="10"/>
      <c r="COB111" s="10"/>
      <c r="COC111" s="10"/>
      <c r="COD111" s="10"/>
      <c r="COE111" s="10"/>
      <c r="COF111" s="10"/>
      <c r="COG111" s="10"/>
      <c r="COH111" s="10"/>
      <c r="COI111" s="10"/>
      <c r="COJ111" s="10"/>
      <c r="COK111" s="10"/>
      <c r="COL111" s="10"/>
      <c r="COM111" s="10"/>
      <c r="CON111" s="10"/>
      <c r="COO111" s="10"/>
      <c r="COP111" s="10"/>
      <c r="COQ111" s="10"/>
      <c r="COR111" s="10"/>
      <c r="COS111" s="10"/>
      <c r="COT111" s="10"/>
      <c r="COU111" s="10"/>
      <c r="COV111" s="10"/>
      <c r="COW111" s="10"/>
      <c r="COX111" s="10"/>
      <c r="COY111" s="10"/>
      <c r="COZ111" s="10"/>
      <c r="CPA111" s="10"/>
      <c r="CPB111" s="10"/>
      <c r="CPC111" s="10"/>
      <c r="CPD111" s="10"/>
      <c r="CPE111" s="10"/>
      <c r="CPF111" s="10"/>
      <c r="CPG111" s="10"/>
      <c r="CPH111" s="10"/>
      <c r="CPI111" s="10"/>
      <c r="CPJ111" s="10"/>
      <c r="CPK111" s="10"/>
      <c r="CPL111" s="10"/>
      <c r="CPM111" s="10"/>
      <c r="CPN111" s="10"/>
      <c r="CPO111" s="10"/>
      <c r="CPP111" s="10"/>
      <c r="CPQ111" s="10"/>
      <c r="CPR111" s="10"/>
      <c r="CPS111" s="10"/>
      <c r="CPT111" s="10"/>
      <c r="CPU111" s="10"/>
      <c r="CPV111" s="10"/>
      <c r="CPW111" s="10"/>
      <c r="CPX111" s="10"/>
      <c r="CPY111" s="10"/>
      <c r="CPZ111" s="10"/>
      <c r="CQA111" s="10"/>
      <c r="CQB111" s="10"/>
      <c r="CQC111" s="10"/>
      <c r="CQD111" s="10"/>
      <c r="CQE111" s="10"/>
      <c r="CQF111" s="10"/>
      <c r="CQG111" s="10"/>
      <c r="CQH111" s="10"/>
      <c r="CQI111" s="10"/>
      <c r="CQJ111" s="10"/>
      <c r="CQK111" s="10"/>
      <c r="CQL111" s="10"/>
      <c r="CQM111" s="10"/>
      <c r="CQN111" s="10"/>
      <c r="CQO111" s="10"/>
      <c r="CQP111" s="10"/>
      <c r="CQQ111" s="10"/>
      <c r="CQR111" s="10"/>
      <c r="CQS111" s="10"/>
      <c r="CQT111" s="10"/>
      <c r="CQU111" s="10"/>
      <c r="CQV111" s="10"/>
      <c r="CQW111" s="10"/>
      <c r="CQX111" s="10"/>
      <c r="CQY111" s="10"/>
      <c r="CQZ111" s="10"/>
      <c r="CRA111" s="10"/>
      <c r="CRB111" s="10"/>
      <c r="CRC111" s="10"/>
      <c r="CRD111" s="10"/>
      <c r="CRE111" s="10"/>
      <c r="CRF111" s="10"/>
      <c r="CRG111" s="10"/>
      <c r="CRH111" s="10"/>
      <c r="CRI111" s="10"/>
      <c r="CRJ111" s="10"/>
      <c r="CRK111" s="10"/>
      <c r="CRL111" s="10"/>
      <c r="CRM111" s="10"/>
      <c r="CRN111" s="10"/>
      <c r="CRO111" s="10"/>
      <c r="CRP111" s="10"/>
      <c r="CRQ111" s="10"/>
      <c r="CRR111" s="10"/>
      <c r="CRS111" s="10"/>
      <c r="CRT111" s="10"/>
      <c r="CRU111" s="10"/>
      <c r="CRV111" s="10"/>
      <c r="CRW111" s="10"/>
      <c r="CRX111" s="10"/>
      <c r="CRY111" s="10"/>
      <c r="CRZ111" s="10"/>
      <c r="CSA111" s="10"/>
      <c r="CSB111" s="10"/>
      <c r="CSC111" s="10"/>
      <c r="CSD111" s="10"/>
      <c r="CSE111" s="10"/>
      <c r="CSF111" s="10"/>
      <c r="CSG111" s="10"/>
      <c r="CSH111" s="10"/>
      <c r="CSI111" s="10"/>
      <c r="CSJ111" s="10"/>
      <c r="CSK111" s="10"/>
      <c r="CSL111" s="10"/>
      <c r="CSM111" s="10"/>
      <c r="CSN111" s="10"/>
      <c r="CSO111" s="10"/>
      <c r="CSP111" s="10"/>
      <c r="CSQ111" s="10"/>
      <c r="CSR111" s="10"/>
      <c r="CSS111" s="10"/>
      <c r="CST111" s="10"/>
      <c r="CSU111" s="10"/>
      <c r="CSV111" s="10"/>
      <c r="CSW111" s="10"/>
      <c r="CSX111" s="10"/>
      <c r="CSY111" s="10"/>
      <c r="CSZ111" s="10"/>
      <c r="CTA111" s="10"/>
      <c r="CTB111" s="10"/>
      <c r="CTC111" s="10"/>
      <c r="CTD111" s="10"/>
      <c r="CTE111" s="10"/>
      <c r="CTF111" s="10"/>
      <c r="CTG111" s="10"/>
      <c r="CTH111" s="10"/>
      <c r="CTI111" s="10"/>
      <c r="CTJ111" s="10"/>
      <c r="CTK111" s="10"/>
      <c r="CTL111" s="10"/>
      <c r="CTM111" s="10"/>
      <c r="CTN111" s="10"/>
      <c r="CTO111" s="10"/>
      <c r="CTP111" s="10"/>
      <c r="CTQ111" s="10"/>
      <c r="CTR111" s="10"/>
      <c r="CTS111" s="10"/>
      <c r="CTT111" s="10"/>
      <c r="CTU111" s="10"/>
      <c r="CTV111" s="10"/>
      <c r="CTW111" s="10"/>
      <c r="CTX111" s="10"/>
      <c r="CTY111" s="10"/>
      <c r="CTZ111" s="10"/>
      <c r="CUA111" s="10"/>
      <c r="CUB111" s="10"/>
      <c r="CUC111" s="10"/>
      <c r="CUD111" s="10"/>
      <c r="CUE111" s="10"/>
      <c r="CUF111" s="10"/>
      <c r="CUG111" s="10"/>
      <c r="CUH111" s="10"/>
      <c r="CUI111" s="10"/>
      <c r="CUJ111" s="10"/>
      <c r="CUK111" s="10"/>
      <c r="CUL111" s="10"/>
      <c r="CUM111" s="10"/>
      <c r="CUN111" s="10"/>
      <c r="CUO111" s="10"/>
      <c r="CUP111" s="10"/>
      <c r="CUQ111" s="10"/>
      <c r="CUR111" s="10"/>
      <c r="CUS111" s="10"/>
      <c r="CUT111" s="10"/>
      <c r="CUU111" s="10"/>
      <c r="CUV111" s="10"/>
      <c r="CUW111" s="10"/>
      <c r="CUX111" s="10"/>
      <c r="CUY111" s="10"/>
      <c r="CUZ111" s="10"/>
      <c r="CVA111" s="10"/>
      <c r="CVB111" s="10"/>
      <c r="CVC111" s="10"/>
      <c r="CVD111" s="10"/>
      <c r="CVE111" s="10"/>
      <c r="CVF111" s="10"/>
      <c r="CVG111" s="10"/>
      <c r="CVH111" s="10"/>
      <c r="CVI111" s="10"/>
      <c r="CVJ111" s="10"/>
      <c r="CVK111" s="10"/>
      <c r="CVL111" s="10"/>
      <c r="CVM111" s="10"/>
      <c r="CVN111" s="10"/>
      <c r="CVO111" s="10"/>
      <c r="CVP111" s="10"/>
      <c r="CVQ111" s="10"/>
      <c r="CVR111" s="10"/>
      <c r="CVS111" s="10"/>
      <c r="CVT111" s="10"/>
      <c r="CVU111" s="10"/>
      <c r="CVV111" s="10"/>
      <c r="CVW111" s="10"/>
      <c r="CVX111" s="10"/>
      <c r="CVY111" s="10"/>
      <c r="CVZ111" s="10"/>
      <c r="CWA111" s="10"/>
      <c r="CWB111" s="10"/>
      <c r="CWC111" s="10"/>
      <c r="CWD111" s="10"/>
      <c r="CWE111" s="10"/>
      <c r="CWF111" s="10"/>
      <c r="CWG111" s="10"/>
      <c r="CWH111" s="10"/>
      <c r="CWI111" s="10"/>
      <c r="CWJ111" s="10"/>
      <c r="CWK111" s="10"/>
      <c r="CWL111" s="10"/>
      <c r="CWM111" s="10"/>
      <c r="CWN111" s="10"/>
      <c r="CWO111" s="10"/>
      <c r="CWP111" s="10"/>
      <c r="CWQ111" s="10"/>
      <c r="CWR111" s="10"/>
      <c r="CWS111" s="10"/>
      <c r="CWT111" s="10"/>
      <c r="CWU111" s="10"/>
      <c r="CWV111" s="10"/>
      <c r="CWW111" s="10"/>
      <c r="CWX111" s="10"/>
      <c r="CWY111" s="10"/>
      <c r="CWZ111" s="10"/>
      <c r="CXA111" s="10"/>
      <c r="CXB111" s="10"/>
      <c r="CXC111" s="10"/>
      <c r="CXD111" s="10"/>
      <c r="CXE111" s="10"/>
      <c r="CXF111" s="10"/>
      <c r="CXG111" s="10"/>
      <c r="CXH111" s="10"/>
      <c r="CXI111" s="10"/>
      <c r="CXJ111" s="10"/>
      <c r="CXK111" s="10"/>
      <c r="CXL111" s="10"/>
      <c r="CXM111" s="10"/>
      <c r="CXN111" s="10"/>
      <c r="CXO111" s="10"/>
      <c r="CXP111" s="10"/>
      <c r="CXQ111" s="10"/>
      <c r="CXR111" s="10"/>
      <c r="CXS111" s="10"/>
      <c r="CXT111" s="10"/>
      <c r="CXU111" s="10"/>
      <c r="CXV111" s="10"/>
      <c r="CXW111" s="10"/>
      <c r="CXX111" s="10"/>
      <c r="CXY111" s="10"/>
      <c r="CXZ111" s="10"/>
      <c r="CYA111" s="10"/>
      <c r="CYB111" s="10"/>
      <c r="CYC111" s="10"/>
      <c r="CYD111" s="10"/>
      <c r="CYE111" s="10"/>
      <c r="CYF111" s="10"/>
      <c r="CYG111" s="10"/>
      <c r="CYH111" s="10"/>
      <c r="CYI111" s="10"/>
      <c r="CYJ111" s="10"/>
      <c r="CYK111" s="10"/>
      <c r="CYL111" s="10"/>
      <c r="CYM111" s="10"/>
      <c r="CYN111" s="10"/>
      <c r="CYO111" s="10"/>
      <c r="CYP111" s="10"/>
      <c r="CYQ111" s="10"/>
      <c r="CYR111" s="10"/>
      <c r="CYS111" s="10"/>
      <c r="CYT111" s="10"/>
      <c r="CYU111" s="10"/>
      <c r="CYV111" s="10"/>
      <c r="CYW111" s="10"/>
      <c r="CYX111" s="10"/>
      <c r="CYY111" s="10"/>
      <c r="CYZ111" s="10"/>
      <c r="CZA111" s="10"/>
      <c r="CZB111" s="10"/>
      <c r="CZC111" s="10"/>
      <c r="CZD111" s="10"/>
      <c r="CZE111" s="10"/>
      <c r="CZF111" s="10"/>
      <c r="CZG111" s="10"/>
      <c r="CZH111" s="10"/>
      <c r="CZI111" s="10"/>
      <c r="CZJ111" s="10"/>
      <c r="CZK111" s="10"/>
      <c r="CZL111" s="10"/>
      <c r="CZM111" s="10"/>
      <c r="CZN111" s="10"/>
      <c r="CZO111" s="10"/>
      <c r="CZP111" s="10"/>
      <c r="CZQ111" s="10"/>
      <c r="CZR111" s="10"/>
      <c r="CZS111" s="10"/>
      <c r="CZT111" s="10"/>
      <c r="CZU111" s="10"/>
      <c r="CZV111" s="10"/>
      <c r="CZW111" s="10"/>
      <c r="CZX111" s="10"/>
      <c r="CZY111" s="10"/>
      <c r="CZZ111" s="10"/>
      <c r="DAA111" s="10"/>
      <c r="DAB111" s="10"/>
      <c r="DAC111" s="10"/>
      <c r="DAD111" s="10"/>
      <c r="DAE111" s="10"/>
      <c r="DAF111" s="10"/>
      <c r="DAG111" s="10"/>
      <c r="DAH111" s="10"/>
      <c r="DAI111" s="10"/>
      <c r="DAJ111" s="10"/>
      <c r="DAK111" s="10"/>
      <c r="DAL111" s="10"/>
      <c r="DAM111" s="10"/>
      <c r="DAN111" s="10"/>
      <c r="DAO111" s="10"/>
      <c r="DAP111" s="10"/>
      <c r="DAQ111" s="10"/>
      <c r="DAR111" s="10"/>
      <c r="DAS111" s="10"/>
      <c r="DAT111" s="10"/>
      <c r="DAU111" s="10"/>
      <c r="DAV111" s="10"/>
      <c r="DAW111" s="10"/>
      <c r="DAX111" s="10"/>
      <c r="DAY111" s="10"/>
      <c r="DAZ111" s="10"/>
      <c r="DBA111" s="10"/>
      <c r="DBB111" s="10"/>
      <c r="DBC111" s="10"/>
      <c r="DBD111" s="10"/>
      <c r="DBE111" s="10"/>
      <c r="DBF111" s="10"/>
      <c r="DBG111" s="10"/>
      <c r="DBH111" s="10"/>
      <c r="DBI111" s="10"/>
      <c r="DBJ111" s="10"/>
      <c r="DBK111" s="10"/>
      <c r="DBL111" s="10"/>
      <c r="DBM111" s="10"/>
      <c r="DBN111" s="10"/>
      <c r="DBO111" s="10"/>
      <c r="DBP111" s="10"/>
      <c r="DBQ111" s="10"/>
      <c r="DBR111" s="10"/>
      <c r="DBS111" s="10"/>
      <c r="DBT111" s="10"/>
      <c r="DBU111" s="10"/>
      <c r="DBV111" s="10"/>
      <c r="DBW111" s="10"/>
      <c r="DBX111" s="10"/>
      <c r="DBY111" s="10"/>
      <c r="DBZ111" s="10"/>
      <c r="DCA111" s="10"/>
      <c r="DCB111" s="10"/>
      <c r="DCC111" s="10"/>
      <c r="DCD111" s="10"/>
      <c r="DCE111" s="10"/>
      <c r="DCF111" s="10"/>
      <c r="DCG111" s="10"/>
      <c r="DCH111" s="10"/>
      <c r="DCI111" s="10"/>
      <c r="DCJ111" s="10"/>
      <c r="DCK111" s="10"/>
      <c r="DCL111" s="10"/>
      <c r="DCM111" s="10"/>
      <c r="DCN111" s="10"/>
      <c r="DCO111" s="10"/>
      <c r="DCP111" s="10"/>
      <c r="DCQ111" s="10"/>
      <c r="DCR111" s="10"/>
      <c r="DCS111" s="10"/>
      <c r="DCT111" s="10"/>
      <c r="DCU111" s="10"/>
      <c r="DCV111" s="10"/>
      <c r="DCW111" s="10"/>
      <c r="DCX111" s="10"/>
      <c r="DCY111" s="10"/>
      <c r="DCZ111" s="10"/>
      <c r="DDA111" s="10"/>
      <c r="DDB111" s="10"/>
      <c r="DDC111" s="10"/>
      <c r="DDD111" s="10"/>
      <c r="DDE111" s="10"/>
      <c r="DDF111" s="10"/>
      <c r="DDG111" s="10"/>
      <c r="DDH111" s="10"/>
      <c r="DDI111" s="10"/>
      <c r="DDJ111" s="10"/>
      <c r="DDK111" s="10"/>
      <c r="DDL111" s="10"/>
      <c r="DDM111" s="10"/>
      <c r="DDN111" s="10"/>
      <c r="DDO111" s="10"/>
      <c r="DDP111" s="10"/>
      <c r="DDQ111" s="10"/>
      <c r="DDR111" s="10"/>
      <c r="DDS111" s="10"/>
      <c r="DDT111" s="10"/>
      <c r="DDU111" s="10"/>
      <c r="DDV111" s="10"/>
      <c r="DDW111" s="10"/>
      <c r="DDX111" s="10"/>
      <c r="DDY111" s="10"/>
      <c r="DDZ111" s="10"/>
      <c r="DEA111" s="10"/>
      <c r="DEB111" s="10"/>
      <c r="DEC111" s="10"/>
      <c r="DED111" s="10"/>
      <c r="DEE111" s="10"/>
      <c r="DEF111" s="10"/>
      <c r="DEG111" s="10"/>
      <c r="DEH111" s="10"/>
      <c r="DEI111" s="10"/>
      <c r="DEJ111" s="10"/>
      <c r="DEK111" s="10"/>
      <c r="DEL111" s="10"/>
      <c r="DEM111" s="10"/>
      <c r="DEN111" s="10"/>
      <c r="DEO111" s="10"/>
      <c r="DEP111" s="10"/>
      <c r="DEQ111" s="10"/>
      <c r="DER111" s="10"/>
      <c r="DES111" s="10"/>
      <c r="DET111" s="10"/>
      <c r="DEU111" s="10"/>
      <c r="DEV111" s="10"/>
      <c r="DEW111" s="10"/>
      <c r="DEX111" s="10"/>
      <c r="DEY111" s="10"/>
      <c r="DEZ111" s="10"/>
      <c r="DFA111" s="10"/>
      <c r="DFB111" s="10"/>
      <c r="DFC111" s="10"/>
      <c r="DFD111" s="10"/>
      <c r="DFE111" s="10"/>
      <c r="DFF111" s="10"/>
      <c r="DFG111" s="10"/>
      <c r="DFH111" s="10"/>
      <c r="DFI111" s="10"/>
      <c r="DFJ111" s="10"/>
      <c r="DFK111" s="10"/>
      <c r="DFL111" s="10"/>
      <c r="DFM111" s="10"/>
      <c r="DFN111" s="10"/>
      <c r="DFO111" s="10"/>
      <c r="DFP111" s="10"/>
      <c r="DFQ111" s="10"/>
      <c r="DFR111" s="10"/>
      <c r="DFS111" s="10"/>
      <c r="DFT111" s="10"/>
      <c r="DFU111" s="10"/>
      <c r="DFV111" s="10"/>
      <c r="DFW111" s="10"/>
      <c r="DFX111" s="10"/>
      <c r="DFY111" s="10"/>
      <c r="DFZ111" s="10"/>
      <c r="DGA111" s="10"/>
      <c r="DGB111" s="10"/>
      <c r="DGC111" s="10"/>
      <c r="DGD111" s="10"/>
      <c r="DGE111" s="10"/>
      <c r="DGF111" s="10"/>
      <c r="DGG111" s="10"/>
      <c r="DGH111" s="10"/>
      <c r="DGI111" s="10"/>
      <c r="DGJ111" s="10"/>
      <c r="DGK111" s="10"/>
      <c r="DGL111" s="10"/>
      <c r="DGM111" s="10"/>
      <c r="DGN111" s="10"/>
      <c r="DGO111" s="10"/>
      <c r="DGP111" s="10"/>
      <c r="DGQ111" s="10"/>
      <c r="DGR111" s="10"/>
      <c r="DGS111" s="10"/>
      <c r="DGT111" s="10"/>
      <c r="DGU111" s="10"/>
      <c r="DGV111" s="10"/>
      <c r="DGW111" s="10"/>
      <c r="DGX111" s="10"/>
      <c r="DGY111" s="10"/>
      <c r="DGZ111" s="10"/>
      <c r="DHA111" s="10"/>
      <c r="DHB111" s="10"/>
      <c r="DHC111" s="10"/>
      <c r="DHD111" s="10"/>
      <c r="DHE111" s="10"/>
      <c r="DHF111" s="10"/>
      <c r="DHG111" s="10"/>
      <c r="DHH111" s="10"/>
      <c r="DHI111" s="10"/>
      <c r="DHJ111" s="10"/>
      <c r="DHK111" s="10"/>
      <c r="DHL111" s="10"/>
      <c r="DHM111" s="10"/>
      <c r="DHN111" s="10"/>
      <c r="DHO111" s="10"/>
      <c r="DHP111" s="10"/>
      <c r="DHQ111" s="10"/>
      <c r="DHR111" s="10"/>
      <c r="DHS111" s="10"/>
      <c r="DHT111" s="10"/>
      <c r="DHU111" s="10"/>
      <c r="DHV111" s="10"/>
      <c r="DHW111" s="10"/>
      <c r="DHX111" s="10"/>
      <c r="DHY111" s="10"/>
      <c r="DHZ111" s="10"/>
      <c r="DIA111" s="10"/>
      <c r="DIB111" s="10"/>
      <c r="DIC111" s="10"/>
      <c r="DID111" s="10"/>
      <c r="DIE111" s="10"/>
      <c r="DIF111" s="10"/>
      <c r="DIG111" s="10"/>
      <c r="DIH111" s="10"/>
      <c r="DII111" s="10"/>
      <c r="DIJ111" s="10"/>
      <c r="DIK111" s="10"/>
      <c r="DIL111" s="10"/>
      <c r="DIM111" s="10"/>
      <c r="DIN111" s="10"/>
      <c r="DIO111" s="10"/>
      <c r="DIP111" s="10"/>
      <c r="DIQ111" s="10"/>
      <c r="DIR111" s="10"/>
      <c r="DIS111" s="10"/>
      <c r="DIT111" s="10"/>
      <c r="DIU111" s="10"/>
      <c r="DIV111" s="10"/>
      <c r="DIW111" s="10"/>
      <c r="DIX111" s="10"/>
      <c r="DIY111" s="10"/>
      <c r="DIZ111" s="10"/>
      <c r="DJA111" s="10"/>
      <c r="DJB111" s="10"/>
      <c r="DJC111" s="10"/>
      <c r="DJD111" s="10"/>
      <c r="DJE111" s="10"/>
      <c r="DJF111" s="10"/>
      <c r="DJG111" s="10"/>
      <c r="DJH111" s="10"/>
      <c r="DJI111" s="10"/>
      <c r="DJJ111" s="10"/>
      <c r="DJK111" s="10"/>
      <c r="DJL111" s="10"/>
      <c r="DJM111" s="10"/>
      <c r="DJN111" s="10"/>
      <c r="DJO111" s="10"/>
      <c r="DJP111" s="10"/>
      <c r="DJQ111" s="10"/>
      <c r="DJR111" s="10"/>
      <c r="DJS111" s="10"/>
      <c r="DJT111" s="10"/>
      <c r="DJU111" s="10"/>
      <c r="DJV111" s="10"/>
      <c r="DJW111" s="10"/>
      <c r="DJX111" s="10"/>
      <c r="DJY111" s="10"/>
      <c r="DJZ111" s="10"/>
      <c r="DKA111" s="10"/>
      <c r="DKB111" s="10"/>
      <c r="DKC111" s="10"/>
      <c r="DKD111" s="10"/>
      <c r="DKE111" s="10"/>
      <c r="DKF111" s="10"/>
      <c r="DKG111" s="10"/>
      <c r="DKH111" s="10"/>
      <c r="DKI111" s="10"/>
      <c r="DKJ111" s="10"/>
      <c r="DKK111" s="10"/>
      <c r="DKL111" s="10"/>
      <c r="DKM111" s="10"/>
      <c r="DKN111" s="10"/>
      <c r="DKO111" s="10"/>
      <c r="DKP111" s="10"/>
      <c r="DKQ111" s="10"/>
      <c r="DKR111" s="10"/>
      <c r="DKS111" s="10"/>
      <c r="DKT111" s="10"/>
      <c r="DKU111" s="10"/>
      <c r="DKV111" s="10"/>
      <c r="DKW111" s="10"/>
      <c r="DKX111" s="10"/>
      <c r="DKY111" s="10"/>
      <c r="DKZ111" s="10"/>
      <c r="DLA111" s="10"/>
      <c r="DLB111" s="10"/>
      <c r="DLC111" s="10"/>
      <c r="DLD111" s="10"/>
      <c r="DLE111" s="10"/>
      <c r="DLF111" s="10"/>
      <c r="DLG111" s="10"/>
      <c r="DLH111" s="10"/>
      <c r="DLI111" s="10"/>
      <c r="DLJ111" s="10"/>
      <c r="DLK111" s="10"/>
      <c r="DLL111" s="10"/>
      <c r="DLM111" s="10"/>
      <c r="DLN111" s="10"/>
      <c r="DLO111" s="10"/>
      <c r="DLP111" s="10"/>
      <c r="DLQ111" s="10"/>
      <c r="DLR111" s="10"/>
      <c r="DLS111" s="10"/>
      <c r="DLT111" s="10"/>
      <c r="DLU111" s="10"/>
      <c r="DLV111" s="10"/>
      <c r="DLW111" s="10"/>
      <c r="DLX111" s="10"/>
      <c r="DLY111" s="10"/>
      <c r="DLZ111" s="10"/>
      <c r="DMA111" s="10"/>
      <c r="DMB111" s="10"/>
      <c r="DMC111" s="10"/>
      <c r="DMD111" s="10"/>
      <c r="DME111" s="10"/>
      <c r="DMF111" s="10"/>
      <c r="DMG111" s="10"/>
      <c r="DMH111" s="10"/>
      <c r="DMI111" s="10"/>
      <c r="DMJ111" s="10"/>
      <c r="DMK111" s="10"/>
      <c r="DML111" s="10"/>
      <c r="DMM111" s="10"/>
      <c r="DMN111" s="10"/>
      <c r="DMO111" s="10"/>
      <c r="DMP111" s="10"/>
      <c r="DMQ111" s="10"/>
      <c r="DMR111" s="10"/>
      <c r="DMS111" s="10"/>
      <c r="DMT111" s="10"/>
      <c r="DMU111" s="10"/>
      <c r="DMV111" s="10"/>
      <c r="DMW111" s="10"/>
      <c r="DMX111" s="10"/>
      <c r="DMY111" s="10"/>
      <c r="DMZ111" s="10"/>
      <c r="DNA111" s="10"/>
      <c r="DNB111" s="10"/>
      <c r="DNC111" s="10"/>
      <c r="DND111" s="10"/>
      <c r="DNE111" s="10"/>
      <c r="DNF111" s="10"/>
      <c r="DNG111" s="10"/>
      <c r="DNH111" s="10"/>
      <c r="DNI111" s="10"/>
      <c r="DNJ111" s="10"/>
      <c r="DNK111" s="10"/>
      <c r="DNL111" s="10"/>
      <c r="DNM111" s="10"/>
      <c r="DNN111" s="10"/>
      <c r="DNO111" s="10"/>
      <c r="DNP111" s="10"/>
      <c r="DNQ111" s="10"/>
      <c r="DNR111" s="10"/>
      <c r="DNS111" s="10"/>
      <c r="DNT111" s="10"/>
      <c r="DNU111" s="10"/>
      <c r="DNV111" s="10"/>
      <c r="DNW111" s="10"/>
      <c r="DNX111" s="10"/>
      <c r="DNY111" s="10"/>
      <c r="DNZ111" s="10"/>
      <c r="DOA111" s="10"/>
      <c r="DOB111" s="10"/>
      <c r="DOC111" s="10"/>
      <c r="DOD111" s="10"/>
      <c r="DOE111" s="10"/>
      <c r="DOF111" s="10"/>
      <c r="DOG111" s="10"/>
      <c r="DOH111" s="10"/>
      <c r="DOI111" s="10"/>
      <c r="DOJ111" s="10"/>
      <c r="DOK111" s="10"/>
      <c r="DOL111" s="10"/>
      <c r="DOM111" s="10"/>
      <c r="DON111" s="10"/>
      <c r="DOO111" s="10"/>
      <c r="DOP111" s="10"/>
      <c r="DOQ111" s="10"/>
      <c r="DOR111" s="10"/>
      <c r="DOS111" s="10"/>
      <c r="DOT111" s="10"/>
      <c r="DOU111" s="10"/>
      <c r="DOV111" s="10"/>
      <c r="DOW111" s="10"/>
      <c r="DOX111" s="10"/>
      <c r="DOY111" s="10"/>
      <c r="DOZ111" s="10"/>
      <c r="DPA111" s="10"/>
      <c r="DPB111" s="10"/>
      <c r="DPC111" s="10"/>
      <c r="DPD111" s="10"/>
      <c r="DPE111" s="10"/>
      <c r="DPF111" s="10"/>
      <c r="DPG111" s="10"/>
      <c r="DPH111" s="10"/>
      <c r="DPI111" s="10"/>
      <c r="DPJ111" s="10"/>
      <c r="DPK111" s="10"/>
      <c r="DPL111" s="10"/>
      <c r="DPM111" s="10"/>
      <c r="DPN111" s="10"/>
      <c r="DPO111" s="10"/>
      <c r="DPP111" s="10"/>
      <c r="DPQ111" s="10"/>
      <c r="DPR111" s="10"/>
      <c r="DPS111" s="10"/>
      <c r="DPT111" s="10"/>
      <c r="DPU111" s="10"/>
      <c r="DPV111" s="10"/>
      <c r="DPW111" s="10"/>
      <c r="DPX111" s="10"/>
      <c r="DPY111" s="10"/>
      <c r="DPZ111" s="10"/>
      <c r="DQA111" s="10"/>
      <c r="DQB111" s="10"/>
      <c r="DQC111" s="10"/>
      <c r="DQD111" s="10"/>
      <c r="DQE111" s="10"/>
      <c r="DQF111" s="10"/>
      <c r="DQG111" s="10"/>
      <c r="DQH111" s="10"/>
      <c r="DQI111" s="10"/>
      <c r="DQJ111" s="10"/>
      <c r="DQK111" s="10"/>
      <c r="DQL111" s="10"/>
      <c r="DQM111" s="10"/>
      <c r="DQN111" s="10"/>
      <c r="DQO111" s="10"/>
      <c r="DQP111" s="10"/>
      <c r="DQQ111" s="10"/>
      <c r="DQR111" s="10"/>
      <c r="DQS111" s="10"/>
      <c r="DQT111" s="10"/>
      <c r="DQU111" s="10"/>
      <c r="DQV111" s="10"/>
      <c r="DQW111" s="10"/>
      <c r="DQX111" s="10"/>
      <c r="DQY111" s="10"/>
      <c r="DQZ111" s="10"/>
      <c r="DRA111" s="10"/>
      <c r="DRB111" s="10"/>
      <c r="DRC111" s="10"/>
      <c r="DRD111" s="10"/>
      <c r="DRE111" s="10"/>
      <c r="DRF111" s="10"/>
      <c r="DRG111" s="10"/>
      <c r="DRH111" s="10"/>
      <c r="DRI111" s="10"/>
      <c r="DRJ111" s="10"/>
      <c r="DRK111" s="10"/>
      <c r="DRL111" s="10"/>
      <c r="DRM111" s="10"/>
      <c r="DRN111" s="10"/>
      <c r="DRO111" s="10"/>
      <c r="DRP111" s="10"/>
      <c r="DRQ111" s="10"/>
      <c r="DRR111" s="10"/>
      <c r="DRS111" s="10"/>
      <c r="DRT111" s="10"/>
      <c r="DRU111" s="10"/>
      <c r="DRV111" s="10"/>
      <c r="DRW111" s="10"/>
      <c r="DRX111" s="10"/>
      <c r="DRY111" s="10"/>
      <c r="DRZ111" s="10"/>
      <c r="DSA111" s="10"/>
      <c r="DSB111" s="10"/>
      <c r="DSC111" s="10"/>
      <c r="DSD111" s="10"/>
      <c r="DSE111" s="10"/>
      <c r="DSF111" s="10"/>
      <c r="DSG111" s="10"/>
      <c r="DSH111" s="10"/>
      <c r="DSI111" s="10"/>
      <c r="DSJ111" s="10"/>
      <c r="DSK111" s="10"/>
      <c r="DSL111" s="10"/>
      <c r="DSM111" s="10"/>
      <c r="DSN111" s="10"/>
      <c r="DSO111" s="10"/>
      <c r="DSP111" s="10"/>
      <c r="DSQ111" s="10"/>
      <c r="DSR111" s="10"/>
      <c r="DSS111" s="10"/>
      <c r="DST111" s="10"/>
      <c r="DSU111" s="10"/>
      <c r="DSV111" s="10"/>
      <c r="DSW111" s="10"/>
      <c r="DSX111" s="10"/>
      <c r="DSY111" s="10"/>
      <c r="DSZ111" s="10"/>
      <c r="DTA111" s="10"/>
      <c r="DTB111" s="10"/>
      <c r="DTC111" s="10"/>
      <c r="DTD111" s="10"/>
      <c r="DTE111" s="10"/>
      <c r="DTF111" s="10"/>
      <c r="DTG111" s="10"/>
      <c r="DTH111" s="10"/>
      <c r="DTI111" s="10"/>
      <c r="DTJ111" s="10"/>
      <c r="DTK111" s="10"/>
      <c r="DTL111" s="10"/>
      <c r="DTM111" s="10"/>
      <c r="DTN111" s="10"/>
      <c r="DTO111" s="10"/>
      <c r="DTP111" s="10"/>
      <c r="DTQ111" s="10"/>
      <c r="DTR111" s="10"/>
      <c r="DTS111" s="10"/>
      <c r="DTT111" s="10"/>
      <c r="DTU111" s="10"/>
      <c r="DTV111" s="10"/>
      <c r="DTW111" s="10"/>
      <c r="DTX111" s="10"/>
      <c r="DTY111" s="10"/>
      <c r="DTZ111" s="10"/>
      <c r="DUA111" s="10"/>
      <c r="DUB111" s="10"/>
      <c r="DUC111" s="10"/>
      <c r="DUD111" s="10"/>
      <c r="DUE111" s="10"/>
      <c r="DUF111" s="10"/>
      <c r="DUG111" s="10"/>
      <c r="DUH111" s="10"/>
      <c r="DUI111" s="10"/>
      <c r="DUJ111" s="10"/>
      <c r="DUK111" s="10"/>
      <c r="DUL111" s="10"/>
      <c r="DUM111" s="10"/>
      <c r="DUN111" s="10"/>
      <c r="DUO111" s="10"/>
      <c r="DUP111" s="10"/>
      <c r="DUQ111" s="10"/>
      <c r="DUR111" s="10"/>
      <c r="DUS111" s="10"/>
      <c r="DUT111" s="10"/>
      <c r="DUU111" s="10"/>
      <c r="DUV111" s="10"/>
      <c r="DUW111" s="10"/>
      <c r="DUX111" s="10"/>
      <c r="DUY111" s="10"/>
      <c r="DUZ111" s="10"/>
      <c r="DVA111" s="10"/>
      <c r="DVB111" s="10"/>
      <c r="DVC111" s="10"/>
      <c r="DVD111" s="10"/>
      <c r="DVE111" s="10"/>
      <c r="DVF111" s="10"/>
      <c r="DVG111" s="10"/>
      <c r="DVH111" s="10"/>
      <c r="DVI111" s="10"/>
      <c r="DVJ111" s="10"/>
      <c r="DVK111" s="10"/>
      <c r="DVL111" s="10"/>
      <c r="DVM111" s="10"/>
      <c r="DVN111" s="10"/>
      <c r="DVO111" s="10"/>
      <c r="DVP111" s="10"/>
      <c r="DVQ111" s="10"/>
      <c r="DVR111" s="10"/>
      <c r="DVS111" s="10"/>
      <c r="DVT111" s="10"/>
      <c r="DVU111" s="10"/>
      <c r="DVV111" s="10"/>
      <c r="DVW111" s="10"/>
      <c r="DVX111" s="10"/>
      <c r="DVY111" s="10"/>
      <c r="DVZ111" s="10"/>
      <c r="DWA111" s="10"/>
      <c r="DWB111" s="10"/>
      <c r="DWC111" s="10"/>
      <c r="DWD111" s="10"/>
      <c r="DWE111" s="10"/>
      <c r="DWF111" s="10"/>
      <c r="DWG111" s="10"/>
      <c r="DWH111" s="10"/>
      <c r="DWI111" s="10"/>
      <c r="DWJ111" s="10"/>
      <c r="DWK111" s="10"/>
      <c r="DWL111" s="10"/>
      <c r="DWM111" s="10"/>
      <c r="DWN111" s="10"/>
      <c r="DWO111" s="10"/>
      <c r="DWP111" s="10"/>
      <c r="DWQ111" s="10"/>
      <c r="DWR111" s="10"/>
      <c r="DWS111" s="10"/>
      <c r="DWT111" s="10"/>
      <c r="DWU111" s="10"/>
      <c r="DWV111" s="10"/>
      <c r="DWW111" s="10"/>
      <c r="DWX111" s="10"/>
      <c r="DWY111" s="10"/>
      <c r="DWZ111" s="10"/>
      <c r="DXA111" s="10"/>
      <c r="DXB111" s="10"/>
      <c r="DXC111" s="10"/>
      <c r="DXD111" s="10"/>
      <c r="DXE111" s="10"/>
      <c r="DXF111" s="10"/>
      <c r="DXG111" s="10"/>
      <c r="DXH111" s="10"/>
      <c r="DXI111" s="10"/>
      <c r="DXJ111" s="10"/>
      <c r="DXK111" s="10"/>
      <c r="DXL111" s="10"/>
      <c r="DXM111" s="10"/>
      <c r="DXN111" s="10"/>
      <c r="DXO111" s="10"/>
      <c r="DXP111" s="10"/>
      <c r="DXQ111" s="10"/>
      <c r="DXR111" s="10"/>
      <c r="DXS111" s="10"/>
      <c r="DXT111" s="10"/>
      <c r="DXU111" s="10"/>
      <c r="DXV111" s="10"/>
      <c r="DXW111" s="10"/>
      <c r="DXX111" s="10"/>
      <c r="DXY111" s="10"/>
      <c r="DXZ111" s="10"/>
      <c r="DYA111" s="10"/>
      <c r="DYB111" s="10"/>
      <c r="DYC111" s="10"/>
      <c r="DYD111" s="10"/>
      <c r="DYE111" s="10"/>
      <c r="DYF111" s="10"/>
      <c r="DYG111" s="10"/>
      <c r="DYH111" s="10"/>
      <c r="DYI111" s="10"/>
      <c r="DYJ111" s="10"/>
      <c r="DYK111" s="10"/>
      <c r="DYL111" s="10"/>
      <c r="DYM111" s="10"/>
      <c r="DYN111" s="10"/>
      <c r="DYO111" s="10"/>
      <c r="DYP111" s="10"/>
      <c r="DYQ111" s="10"/>
      <c r="DYR111" s="10"/>
      <c r="DYS111" s="10"/>
      <c r="DYT111" s="10"/>
      <c r="DYU111" s="10"/>
      <c r="DYV111" s="10"/>
      <c r="DYW111" s="10"/>
      <c r="DYX111" s="10"/>
      <c r="DYY111" s="10"/>
      <c r="DYZ111" s="10"/>
      <c r="DZA111" s="10"/>
      <c r="DZB111" s="10"/>
      <c r="DZC111" s="10"/>
      <c r="DZD111" s="10"/>
      <c r="DZE111" s="10"/>
      <c r="DZF111" s="10"/>
      <c r="DZG111" s="10"/>
      <c r="DZH111" s="10"/>
      <c r="DZI111" s="10"/>
      <c r="DZJ111" s="10"/>
      <c r="DZK111" s="10"/>
      <c r="DZL111" s="10"/>
      <c r="DZM111" s="10"/>
      <c r="DZN111" s="10"/>
      <c r="DZO111" s="10"/>
      <c r="DZP111" s="10"/>
      <c r="DZQ111" s="10"/>
      <c r="DZR111" s="10"/>
      <c r="DZS111" s="10"/>
      <c r="DZT111" s="10"/>
      <c r="DZU111" s="10"/>
      <c r="DZV111" s="10"/>
      <c r="DZW111" s="10"/>
      <c r="DZX111" s="10"/>
      <c r="DZY111" s="10"/>
      <c r="DZZ111" s="10"/>
      <c r="EAA111" s="10"/>
      <c r="EAB111" s="10"/>
      <c r="EAC111" s="10"/>
      <c r="EAD111" s="10"/>
      <c r="EAE111" s="10"/>
      <c r="EAF111" s="10"/>
      <c r="EAG111" s="10"/>
      <c r="EAH111" s="10"/>
      <c r="EAI111" s="10"/>
      <c r="EAJ111" s="10"/>
      <c r="EAK111" s="10"/>
      <c r="EAL111" s="10"/>
      <c r="EAM111" s="10"/>
      <c r="EAN111" s="10"/>
      <c r="EAO111" s="10"/>
      <c r="EAP111" s="10"/>
      <c r="EAQ111" s="10"/>
      <c r="EAR111" s="10"/>
      <c r="EAS111" s="10"/>
      <c r="EAT111" s="10"/>
      <c r="EAU111" s="10"/>
      <c r="EAV111" s="10"/>
      <c r="EAW111" s="10"/>
      <c r="EAX111" s="10"/>
      <c r="EAY111" s="10"/>
      <c r="EAZ111" s="10"/>
      <c r="EBA111" s="10"/>
      <c r="EBB111" s="10"/>
      <c r="EBC111" s="10"/>
      <c r="EBD111" s="10"/>
      <c r="EBE111" s="10"/>
      <c r="EBF111" s="10"/>
      <c r="EBG111" s="10"/>
      <c r="EBH111" s="10"/>
      <c r="EBI111" s="10"/>
      <c r="EBJ111" s="10"/>
      <c r="EBK111" s="10"/>
      <c r="EBL111" s="10"/>
      <c r="EBM111" s="10"/>
      <c r="EBN111" s="10"/>
      <c r="EBO111" s="10"/>
      <c r="EBP111" s="10"/>
      <c r="EBQ111" s="10"/>
      <c r="EBR111" s="10"/>
      <c r="EBS111" s="10"/>
      <c r="EBT111" s="10"/>
      <c r="EBU111" s="10"/>
      <c r="EBV111" s="10"/>
      <c r="EBW111" s="10"/>
      <c r="EBX111" s="10"/>
      <c r="EBY111" s="10"/>
      <c r="EBZ111" s="10"/>
      <c r="ECA111" s="10"/>
      <c r="ECB111" s="10"/>
      <c r="ECC111" s="10"/>
      <c r="ECD111" s="10"/>
      <c r="ECE111" s="10"/>
      <c r="ECF111" s="10"/>
      <c r="ECG111" s="10"/>
      <c r="ECH111" s="10"/>
      <c r="ECI111" s="10"/>
      <c r="ECJ111" s="10"/>
      <c r="ECK111" s="10"/>
      <c r="ECL111" s="10"/>
      <c r="ECM111" s="10"/>
      <c r="ECN111" s="10"/>
      <c r="ECO111" s="10"/>
      <c r="ECP111" s="10"/>
      <c r="ECQ111" s="10"/>
      <c r="ECR111" s="10"/>
      <c r="ECS111" s="10"/>
      <c r="ECT111" s="10"/>
      <c r="ECU111" s="10"/>
      <c r="ECV111" s="10"/>
      <c r="ECW111" s="10"/>
      <c r="ECX111" s="10"/>
      <c r="ECY111" s="10"/>
      <c r="ECZ111" s="10"/>
      <c r="EDA111" s="10"/>
      <c r="EDB111" s="10"/>
      <c r="EDC111" s="10"/>
      <c r="EDD111" s="10"/>
      <c r="EDE111" s="10"/>
      <c r="EDF111" s="10"/>
      <c r="EDG111" s="10"/>
      <c r="EDH111" s="10"/>
      <c r="EDI111" s="10"/>
      <c r="EDJ111" s="10"/>
      <c r="EDK111" s="10"/>
      <c r="EDL111" s="10"/>
      <c r="EDM111" s="10"/>
      <c r="EDN111" s="10"/>
      <c r="EDO111" s="10"/>
      <c r="EDP111" s="10"/>
      <c r="EDQ111" s="10"/>
      <c r="EDR111" s="10"/>
      <c r="EDS111" s="10"/>
      <c r="EDT111" s="10"/>
      <c r="EDU111" s="10"/>
      <c r="EDV111" s="10"/>
      <c r="EDW111" s="10"/>
      <c r="EDX111" s="10"/>
      <c r="EDY111" s="10"/>
      <c r="EDZ111" s="10"/>
      <c r="EEA111" s="10"/>
      <c r="EEB111" s="10"/>
      <c r="EEC111" s="10"/>
      <c r="EED111" s="10"/>
      <c r="EEE111" s="10"/>
      <c r="EEF111" s="10"/>
      <c r="EEG111" s="10"/>
      <c r="EEH111" s="10"/>
      <c r="EEI111" s="10"/>
      <c r="EEJ111" s="10"/>
      <c r="EEK111" s="10"/>
      <c r="EEL111" s="10"/>
      <c r="EEM111" s="10"/>
      <c r="EEN111" s="10"/>
      <c r="EEO111" s="10"/>
      <c r="EEP111" s="10"/>
      <c r="EEQ111" s="10"/>
      <c r="EER111" s="10"/>
      <c r="EES111" s="10"/>
      <c r="EET111" s="10"/>
      <c r="EEU111" s="10"/>
      <c r="EEV111" s="10"/>
      <c r="EEW111" s="10"/>
      <c r="EEX111" s="10"/>
      <c r="EEY111" s="10"/>
      <c r="EEZ111" s="10"/>
      <c r="EFA111" s="10"/>
      <c r="EFB111" s="10"/>
      <c r="EFC111" s="10"/>
      <c r="EFD111" s="10"/>
      <c r="EFE111" s="10"/>
      <c r="EFF111" s="10"/>
      <c r="EFG111" s="10"/>
      <c r="EFH111" s="10"/>
      <c r="EFI111" s="10"/>
      <c r="EFJ111" s="10"/>
      <c r="EFK111" s="10"/>
      <c r="EFL111" s="10"/>
      <c r="EFM111" s="10"/>
      <c r="EFN111" s="10"/>
      <c r="EFO111" s="10"/>
      <c r="EFP111" s="10"/>
      <c r="EFQ111" s="10"/>
      <c r="EFR111" s="10"/>
      <c r="EFS111" s="10"/>
      <c r="EFT111" s="10"/>
      <c r="EFU111" s="10"/>
      <c r="EFV111" s="10"/>
      <c r="EFW111" s="10"/>
      <c r="EFX111" s="10"/>
      <c r="EFY111" s="10"/>
      <c r="EFZ111" s="10"/>
      <c r="EGA111" s="10"/>
      <c r="EGB111" s="10"/>
      <c r="EGC111" s="10"/>
      <c r="EGD111" s="10"/>
      <c r="EGE111" s="10"/>
      <c r="EGF111" s="10"/>
      <c r="EGG111" s="10"/>
      <c r="EGH111" s="10"/>
      <c r="EGI111" s="10"/>
      <c r="EGJ111" s="10"/>
      <c r="EGK111" s="10"/>
      <c r="EGL111" s="10"/>
      <c r="EGM111" s="10"/>
      <c r="EGN111" s="10"/>
      <c r="EGO111" s="10"/>
      <c r="EGP111" s="10"/>
      <c r="EGQ111" s="10"/>
      <c r="EGR111" s="10"/>
      <c r="EGS111" s="10"/>
      <c r="EGT111" s="10"/>
      <c r="EGU111" s="10"/>
      <c r="EGV111" s="10"/>
      <c r="EGW111" s="10"/>
      <c r="EGX111" s="10"/>
      <c r="EGY111" s="10"/>
      <c r="EGZ111" s="10"/>
      <c r="EHA111" s="10"/>
      <c r="EHB111" s="10"/>
      <c r="EHC111" s="10"/>
      <c r="EHD111" s="10"/>
      <c r="EHE111" s="10"/>
      <c r="EHF111" s="10"/>
      <c r="EHG111" s="10"/>
      <c r="EHH111" s="10"/>
      <c r="EHI111" s="10"/>
      <c r="EHJ111" s="10"/>
      <c r="EHK111" s="10"/>
      <c r="EHL111" s="10"/>
      <c r="EHM111" s="10"/>
      <c r="EHN111" s="10"/>
      <c r="EHO111" s="10"/>
      <c r="EHP111" s="10"/>
      <c r="EHQ111" s="10"/>
      <c r="EHR111" s="10"/>
      <c r="EHS111" s="10"/>
      <c r="EHT111" s="10"/>
      <c r="EHU111" s="10"/>
      <c r="EHV111" s="10"/>
      <c r="EHW111" s="10"/>
      <c r="EHX111" s="10"/>
      <c r="EHY111" s="10"/>
      <c r="EHZ111" s="10"/>
      <c r="EIA111" s="10"/>
      <c r="EIB111" s="10"/>
      <c r="EIC111" s="10"/>
      <c r="EID111" s="10"/>
      <c r="EIE111" s="10"/>
      <c r="EIF111" s="10"/>
      <c r="EIG111" s="10"/>
      <c r="EIH111" s="10"/>
      <c r="EII111" s="10"/>
      <c r="EIJ111" s="10"/>
      <c r="EIK111" s="10"/>
      <c r="EIL111" s="10"/>
      <c r="EIM111" s="10"/>
      <c r="EIN111" s="10"/>
      <c r="EIO111" s="10"/>
      <c r="EIP111" s="10"/>
      <c r="EIQ111" s="10"/>
      <c r="EIR111" s="10"/>
      <c r="EIS111" s="10"/>
      <c r="EIT111" s="10"/>
      <c r="EIU111" s="10"/>
      <c r="EIV111" s="10"/>
      <c r="EIW111" s="10"/>
      <c r="EIX111" s="10"/>
      <c r="EIY111" s="10"/>
      <c r="EIZ111" s="10"/>
      <c r="EJA111" s="10"/>
      <c r="EJB111" s="10"/>
      <c r="EJC111" s="10"/>
      <c r="EJD111" s="10"/>
      <c r="EJE111" s="10"/>
      <c r="EJF111" s="10"/>
      <c r="EJG111" s="10"/>
      <c r="EJH111" s="10"/>
      <c r="EJI111" s="10"/>
      <c r="EJJ111" s="10"/>
      <c r="EJK111" s="10"/>
      <c r="EJL111" s="10"/>
      <c r="EJM111" s="10"/>
      <c r="EJN111" s="10"/>
      <c r="EJO111" s="10"/>
      <c r="EJP111" s="10"/>
      <c r="EJQ111" s="10"/>
      <c r="EJR111" s="10"/>
      <c r="EJS111" s="10"/>
      <c r="EJT111" s="10"/>
      <c r="EJU111" s="10"/>
      <c r="EJV111" s="10"/>
      <c r="EJW111" s="10"/>
      <c r="EJX111" s="10"/>
      <c r="EJY111" s="10"/>
      <c r="EJZ111" s="10"/>
      <c r="EKA111" s="10"/>
      <c r="EKB111" s="10"/>
      <c r="EKC111" s="10"/>
      <c r="EKD111" s="10"/>
      <c r="EKE111" s="10"/>
      <c r="EKF111" s="10"/>
      <c r="EKG111" s="10"/>
      <c r="EKH111" s="10"/>
      <c r="EKI111" s="10"/>
      <c r="EKJ111" s="10"/>
      <c r="EKK111" s="10"/>
      <c r="EKL111" s="10"/>
      <c r="EKM111" s="10"/>
      <c r="EKN111" s="10"/>
      <c r="EKO111" s="10"/>
      <c r="EKP111" s="10"/>
      <c r="EKQ111" s="10"/>
      <c r="EKR111" s="10"/>
      <c r="EKS111" s="10"/>
      <c r="EKT111" s="10"/>
      <c r="EKU111" s="10"/>
      <c r="EKV111" s="10"/>
      <c r="EKW111" s="10"/>
      <c r="EKX111" s="10"/>
      <c r="EKY111" s="10"/>
      <c r="EKZ111" s="10"/>
      <c r="ELA111" s="10"/>
      <c r="ELB111" s="10"/>
      <c r="ELC111" s="10"/>
      <c r="ELD111" s="10"/>
      <c r="ELE111" s="10"/>
      <c r="ELF111" s="10"/>
      <c r="ELG111" s="10"/>
      <c r="ELH111" s="10"/>
      <c r="ELI111" s="10"/>
      <c r="ELJ111" s="10"/>
      <c r="ELK111" s="10"/>
      <c r="ELL111" s="10"/>
      <c r="ELM111" s="10"/>
      <c r="ELN111" s="10"/>
      <c r="ELO111" s="10"/>
      <c r="ELP111" s="10"/>
      <c r="ELQ111" s="10"/>
      <c r="ELR111" s="10"/>
      <c r="ELS111" s="10"/>
      <c r="ELT111" s="10"/>
      <c r="ELU111" s="10"/>
      <c r="ELV111" s="10"/>
      <c r="ELW111" s="10"/>
      <c r="ELX111" s="10"/>
      <c r="ELY111" s="10"/>
      <c r="ELZ111" s="10"/>
      <c r="EMA111" s="10"/>
      <c r="EMB111" s="10"/>
      <c r="EMC111" s="10"/>
      <c r="EMD111" s="10"/>
      <c r="EME111" s="10"/>
      <c r="EMF111" s="10"/>
      <c r="EMG111" s="10"/>
      <c r="EMH111" s="10"/>
      <c r="EMI111" s="10"/>
      <c r="EMJ111" s="10"/>
      <c r="EMK111" s="10"/>
      <c r="EML111" s="10"/>
      <c r="EMM111" s="10"/>
      <c r="EMN111" s="10"/>
      <c r="EMO111" s="10"/>
      <c r="EMP111" s="10"/>
      <c r="EMQ111" s="10"/>
      <c r="EMR111" s="10"/>
      <c r="EMS111" s="10"/>
      <c r="EMT111" s="10"/>
      <c r="EMU111" s="10"/>
      <c r="EMV111" s="10"/>
      <c r="EMW111" s="10"/>
      <c r="EMX111" s="10"/>
      <c r="EMY111" s="10"/>
      <c r="EMZ111" s="10"/>
      <c r="ENA111" s="10"/>
      <c r="ENB111" s="10"/>
      <c r="ENC111" s="10"/>
      <c r="END111" s="10"/>
      <c r="ENE111" s="10"/>
      <c r="ENF111" s="10"/>
      <c r="ENG111" s="10"/>
      <c r="ENH111" s="10"/>
      <c r="ENI111" s="10"/>
      <c r="ENJ111" s="10"/>
      <c r="ENK111" s="10"/>
      <c r="ENL111" s="10"/>
      <c r="ENM111" s="10"/>
      <c r="ENN111" s="10"/>
      <c r="ENO111" s="10"/>
      <c r="ENP111" s="10"/>
      <c r="ENQ111" s="10"/>
      <c r="ENR111" s="10"/>
      <c r="ENS111" s="10"/>
      <c r="ENT111" s="10"/>
      <c r="ENU111" s="10"/>
      <c r="ENV111" s="10"/>
      <c r="ENW111" s="10"/>
      <c r="ENX111" s="10"/>
      <c r="ENY111" s="10"/>
      <c r="ENZ111" s="10"/>
      <c r="EOA111" s="10"/>
      <c r="EOB111" s="10"/>
      <c r="EOC111" s="10"/>
      <c r="EOD111" s="10"/>
      <c r="EOE111" s="10"/>
      <c r="EOF111" s="10"/>
      <c r="EOG111" s="10"/>
      <c r="EOH111" s="10"/>
      <c r="EOI111" s="10"/>
      <c r="EOJ111" s="10"/>
      <c r="EOK111" s="10"/>
      <c r="EOL111" s="10"/>
      <c r="EOM111" s="10"/>
      <c r="EON111" s="10"/>
      <c r="EOO111" s="10"/>
      <c r="EOP111" s="10"/>
      <c r="EOQ111" s="10"/>
      <c r="EOR111" s="10"/>
      <c r="EOS111" s="10"/>
      <c r="EOT111" s="10"/>
      <c r="EOU111" s="10"/>
      <c r="EOV111" s="10"/>
      <c r="EOW111" s="10"/>
      <c r="EOX111" s="10"/>
      <c r="EOY111" s="10"/>
      <c r="EOZ111" s="10"/>
      <c r="EPA111" s="10"/>
      <c r="EPB111" s="10"/>
      <c r="EPC111" s="10"/>
      <c r="EPD111" s="10"/>
      <c r="EPE111" s="10"/>
      <c r="EPF111" s="10"/>
      <c r="EPG111" s="10"/>
      <c r="EPH111" s="10"/>
      <c r="EPI111" s="10"/>
      <c r="EPJ111" s="10"/>
      <c r="EPK111" s="10"/>
      <c r="EPL111" s="10"/>
      <c r="EPM111" s="10"/>
      <c r="EPN111" s="10"/>
      <c r="EPO111" s="10"/>
      <c r="EPP111" s="10"/>
      <c r="EPQ111" s="10"/>
      <c r="EPR111" s="10"/>
      <c r="EPS111" s="10"/>
      <c r="EPT111" s="10"/>
      <c r="EPU111" s="10"/>
      <c r="EPV111" s="10"/>
      <c r="EPW111" s="10"/>
      <c r="EPX111" s="10"/>
      <c r="EPY111" s="10"/>
      <c r="EPZ111" s="10"/>
      <c r="EQA111" s="10"/>
      <c r="EQB111" s="10"/>
      <c r="EQC111" s="10"/>
      <c r="EQD111" s="10"/>
      <c r="EQE111" s="10"/>
      <c r="EQF111" s="10"/>
      <c r="EQG111" s="10"/>
      <c r="EQH111" s="10"/>
      <c r="EQI111" s="10"/>
      <c r="EQJ111" s="10"/>
      <c r="EQK111" s="10"/>
      <c r="EQL111" s="10"/>
      <c r="EQM111" s="10"/>
      <c r="EQN111" s="10"/>
      <c r="EQO111" s="10"/>
      <c r="EQP111" s="10"/>
      <c r="EQQ111" s="10"/>
      <c r="EQR111" s="10"/>
      <c r="EQS111" s="10"/>
      <c r="EQT111" s="10"/>
      <c r="EQU111" s="10"/>
      <c r="EQV111" s="10"/>
      <c r="EQW111" s="10"/>
      <c r="EQX111" s="10"/>
      <c r="EQY111" s="10"/>
      <c r="EQZ111" s="10"/>
      <c r="ERA111" s="10"/>
      <c r="ERB111" s="10"/>
      <c r="ERC111" s="10"/>
      <c r="ERD111" s="10"/>
      <c r="ERE111" s="10"/>
      <c r="ERF111" s="10"/>
      <c r="ERG111" s="10"/>
      <c r="ERH111" s="10"/>
      <c r="ERI111" s="10"/>
      <c r="ERJ111" s="10"/>
      <c r="ERK111" s="10"/>
      <c r="ERL111" s="10"/>
      <c r="ERM111" s="10"/>
      <c r="ERN111" s="10"/>
      <c r="ERO111" s="10"/>
      <c r="ERP111" s="10"/>
      <c r="ERQ111" s="10"/>
      <c r="ERR111" s="10"/>
      <c r="ERS111" s="10"/>
      <c r="ERT111" s="10"/>
      <c r="ERU111" s="10"/>
      <c r="ERV111" s="10"/>
      <c r="ERW111" s="10"/>
      <c r="ERX111" s="10"/>
      <c r="ERY111" s="10"/>
      <c r="ERZ111" s="10"/>
      <c r="ESA111" s="10"/>
      <c r="ESB111" s="10"/>
      <c r="ESC111" s="10"/>
      <c r="ESD111" s="10"/>
      <c r="ESE111" s="10"/>
      <c r="ESF111" s="10"/>
      <c r="ESG111" s="10"/>
      <c r="ESH111" s="10"/>
      <c r="ESI111" s="10"/>
      <c r="ESJ111" s="10"/>
      <c r="ESK111" s="10"/>
      <c r="ESL111" s="10"/>
      <c r="ESM111" s="10"/>
      <c r="ESN111" s="10"/>
      <c r="ESO111" s="10"/>
      <c r="ESP111" s="10"/>
      <c r="ESQ111" s="10"/>
      <c r="ESR111" s="10"/>
      <c r="ESS111" s="10"/>
      <c r="EST111" s="10"/>
      <c r="ESU111" s="10"/>
      <c r="ESV111" s="10"/>
      <c r="ESW111" s="10"/>
      <c r="ESX111" s="10"/>
      <c r="ESY111" s="10"/>
      <c r="ESZ111" s="10"/>
      <c r="ETA111" s="10"/>
      <c r="ETB111" s="10"/>
      <c r="ETC111" s="10"/>
      <c r="ETD111" s="10"/>
      <c r="ETE111" s="10"/>
      <c r="ETF111" s="10"/>
      <c r="ETG111" s="10"/>
      <c r="ETH111" s="10"/>
      <c r="ETI111" s="10"/>
      <c r="ETJ111" s="10"/>
      <c r="ETK111" s="10"/>
      <c r="ETL111" s="10"/>
      <c r="ETM111" s="10"/>
      <c r="ETN111" s="10"/>
      <c r="ETO111" s="10"/>
      <c r="ETP111" s="10"/>
      <c r="ETQ111" s="10"/>
      <c r="ETR111" s="10"/>
      <c r="ETS111" s="10"/>
      <c r="ETT111" s="10"/>
      <c r="ETU111" s="10"/>
      <c r="ETV111" s="10"/>
      <c r="ETW111" s="10"/>
      <c r="ETX111" s="10"/>
      <c r="ETY111" s="10"/>
      <c r="ETZ111" s="10"/>
      <c r="EUA111" s="10"/>
      <c r="EUB111" s="10"/>
      <c r="EUC111" s="10"/>
      <c r="EUD111" s="10"/>
      <c r="EUE111" s="10"/>
      <c r="EUF111" s="10"/>
      <c r="EUG111" s="10"/>
      <c r="EUH111" s="10"/>
      <c r="EUI111" s="10"/>
      <c r="EUJ111" s="10"/>
      <c r="EUK111" s="10"/>
      <c r="EUL111" s="10"/>
      <c r="EUM111" s="10"/>
      <c r="EUN111" s="10"/>
      <c r="EUO111" s="10"/>
      <c r="EUP111" s="10"/>
      <c r="EUQ111" s="10"/>
      <c r="EUR111" s="10"/>
      <c r="EUS111" s="10"/>
      <c r="EUT111" s="10"/>
      <c r="EUU111" s="10"/>
      <c r="EUV111" s="10"/>
      <c r="EUW111" s="10"/>
      <c r="EUX111" s="10"/>
      <c r="EUY111" s="10"/>
      <c r="EUZ111" s="10"/>
      <c r="EVA111" s="10"/>
      <c r="EVB111" s="10"/>
      <c r="EVC111" s="10"/>
      <c r="EVD111" s="10"/>
      <c r="EVE111" s="10"/>
      <c r="EVF111" s="10"/>
      <c r="EVG111" s="10"/>
      <c r="EVH111" s="10"/>
      <c r="EVI111" s="10"/>
      <c r="EVJ111" s="10"/>
      <c r="EVK111" s="10"/>
      <c r="EVL111" s="10"/>
      <c r="EVM111" s="10"/>
      <c r="EVN111" s="10"/>
      <c r="EVO111" s="10"/>
      <c r="EVP111" s="10"/>
      <c r="EVQ111" s="10"/>
      <c r="EVR111" s="10"/>
      <c r="EVS111" s="10"/>
      <c r="EVT111" s="10"/>
      <c r="EVU111" s="10"/>
      <c r="EVV111" s="10"/>
      <c r="EVW111" s="10"/>
      <c r="EVX111" s="10"/>
      <c r="EVY111" s="10"/>
      <c r="EVZ111" s="10"/>
      <c r="EWA111" s="10"/>
      <c r="EWB111" s="10"/>
      <c r="EWC111" s="10"/>
      <c r="EWD111" s="10"/>
      <c r="EWE111" s="10"/>
      <c r="EWF111" s="10"/>
      <c r="EWG111" s="10"/>
      <c r="EWH111" s="10"/>
      <c r="EWI111" s="10"/>
      <c r="EWJ111" s="10"/>
      <c r="EWK111" s="10"/>
      <c r="EWL111" s="10"/>
      <c r="EWM111" s="10"/>
      <c r="EWN111" s="10"/>
      <c r="EWO111" s="10"/>
      <c r="EWP111" s="10"/>
      <c r="EWQ111" s="10"/>
      <c r="EWR111" s="10"/>
      <c r="EWS111" s="10"/>
      <c r="EWT111" s="10"/>
      <c r="EWU111" s="10"/>
      <c r="EWV111" s="10"/>
      <c r="EWW111" s="10"/>
      <c r="EWX111" s="10"/>
      <c r="EWY111" s="10"/>
      <c r="EWZ111" s="10"/>
      <c r="EXA111" s="10"/>
      <c r="EXB111" s="10"/>
      <c r="EXC111" s="10"/>
      <c r="EXD111" s="10"/>
      <c r="EXE111" s="10"/>
      <c r="EXF111" s="10"/>
      <c r="EXG111" s="10"/>
      <c r="EXH111" s="10"/>
      <c r="EXI111" s="10"/>
      <c r="EXJ111" s="10"/>
      <c r="EXK111" s="10"/>
      <c r="EXL111" s="10"/>
      <c r="EXM111" s="10"/>
      <c r="EXN111" s="10"/>
      <c r="EXO111" s="10"/>
      <c r="EXP111" s="10"/>
      <c r="EXQ111" s="10"/>
      <c r="EXR111" s="10"/>
      <c r="EXS111" s="10"/>
      <c r="EXT111" s="10"/>
      <c r="EXU111" s="10"/>
      <c r="EXV111" s="10"/>
      <c r="EXW111" s="10"/>
      <c r="EXX111" s="10"/>
      <c r="EXY111" s="10"/>
      <c r="EXZ111" s="10"/>
      <c r="EYA111" s="10"/>
      <c r="EYB111" s="10"/>
      <c r="EYC111" s="10"/>
      <c r="EYD111" s="10"/>
      <c r="EYE111" s="10"/>
      <c r="EYF111" s="10"/>
      <c r="EYG111" s="10"/>
      <c r="EYH111" s="10"/>
      <c r="EYI111" s="10"/>
      <c r="EYJ111" s="10"/>
      <c r="EYK111" s="10"/>
      <c r="EYL111" s="10"/>
      <c r="EYM111" s="10"/>
      <c r="EYN111" s="10"/>
      <c r="EYO111" s="10"/>
      <c r="EYP111" s="10"/>
      <c r="EYQ111" s="10"/>
      <c r="EYR111" s="10"/>
      <c r="EYS111" s="10"/>
      <c r="EYT111" s="10"/>
      <c r="EYU111" s="10"/>
      <c r="EYV111" s="10"/>
      <c r="EYW111" s="10"/>
      <c r="EYX111" s="10"/>
      <c r="EYY111" s="10"/>
      <c r="EYZ111" s="10"/>
      <c r="EZA111" s="10"/>
      <c r="EZB111" s="10"/>
      <c r="EZC111" s="10"/>
      <c r="EZD111" s="10"/>
      <c r="EZE111" s="10"/>
      <c r="EZF111" s="10"/>
      <c r="EZG111" s="10"/>
      <c r="EZH111" s="10"/>
      <c r="EZI111" s="10"/>
      <c r="EZJ111" s="10"/>
      <c r="EZK111" s="10"/>
      <c r="EZL111" s="10"/>
      <c r="EZM111" s="10"/>
      <c r="EZN111" s="10"/>
      <c r="EZO111" s="10"/>
      <c r="EZP111" s="10"/>
      <c r="EZQ111" s="10"/>
      <c r="EZR111" s="10"/>
      <c r="EZS111" s="10"/>
      <c r="EZT111" s="10"/>
      <c r="EZU111" s="10"/>
      <c r="EZV111" s="10"/>
      <c r="EZW111" s="10"/>
      <c r="EZX111" s="10"/>
      <c r="EZY111" s="10"/>
      <c r="EZZ111" s="10"/>
      <c r="FAA111" s="10"/>
      <c r="FAB111" s="10"/>
      <c r="FAC111" s="10"/>
      <c r="FAD111" s="10"/>
      <c r="FAE111" s="10"/>
      <c r="FAF111" s="10"/>
      <c r="FAG111" s="10"/>
      <c r="FAH111" s="10"/>
      <c r="FAI111" s="10"/>
      <c r="FAJ111" s="10"/>
      <c r="FAK111" s="10"/>
      <c r="FAL111" s="10"/>
      <c r="FAM111" s="10"/>
      <c r="FAN111" s="10"/>
      <c r="FAO111" s="10"/>
      <c r="FAP111" s="10"/>
      <c r="FAQ111" s="10"/>
      <c r="FAR111" s="10"/>
      <c r="FAS111" s="10"/>
      <c r="FAT111" s="10"/>
      <c r="FAU111" s="10"/>
      <c r="FAV111" s="10"/>
      <c r="FAW111" s="10"/>
      <c r="FAX111" s="10"/>
      <c r="FAY111" s="10"/>
      <c r="FAZ111" s="10"/>
      <c r="FBA111" s="10"/>
      <c r="FBB111" s="10"/>
      <c r="FBC111" s="10"/>
      <c r="FBD111" s="10"/>
      <c r="FBE111" s="10"/>
      <c r="FBF111" s="10"/>
      <c r="FBG111" s="10"/>
      <c r="FBH111" s="10"/>
      <c r="FBI111" s="10"/>
      <c r="FBJ111" s="10"/>
      <c r="FBK111" s="10"/>
      <c r="FBL111" s="10"/>
      <c r="FBM111" s="10"/>
      <c r="FBN111" s="10"/>
      <c r="FBO111" s="10"/>
      <c r="FBP111" s="10"/>
      <c r="FBQ111" s="10"/>
      <c r="FBR111" s="10"/>
      <c r="FBS111" s="10"/>
      <c r="FBT111" s="10"/>
      <c r="FBU111" s="10"/>
      <c r="FBV111" s="10"/>
      <c r="FBW111" s="10"/>
      <c r="FBX111" s="10"/>
      <c r="FBY111" s="10"/>
      <c r="FBZ111" s="10"/>
      <c r="FCA111" s="10"/>
      <c r="FCB111" s="10"/>
      <c r="FCC111" s="10"/>
      <c r="FCD111" s="10"/>
      <c r="FCE111" s="10"/>
      <c r="FCF111" s="10"/>
      <c r="FCG111" s="10"/>
      <c r="FCH111" s="10"/>
      <c r="FCI111" s="10"/>
      <c r="FCJ111" s="10"/>
      <c r="FCK111" s="10"/>
      <c r="FCL111" s="10"/>
      <c r="FCM111" s="10"/>
      <c r="FCN111" s="10"/>
      <c r="FCO111" s="10"/>
      <c r="FCP111" s="10"/>
      <c r="FCQ111" s="10"/>
      <c r="FCR111" s="10"/>
      <c r="FCS111" s="10"/>
      <c r="FCT111" s="10"/>
      <c r="FCU111" s="10"/>
      <c r="FCV111" s="10"/>
      <c r="FCW111" s="10"/>
      <c r="FCX111" s="10"/>
      <c r="FCY111" s="10"/>
      <c r="FCZ111" s="10"/>
      <c r="FDA111" s="10"/>
      <c r="FDB111" s="10"/>
      <c r="FDC111" s="10"/>
      <c r="FDD111" s="10"/>
      <c r="FDE111" s="10"/>
      <c r="FDF111" s="10"/>
      <c r="FDG111" s="10"/>
      <c r="FDH111" s="10"/>
      <c r="FDI111" s="10"/>
      <c r="FDJ111" s="10"/>
      <c r="FDK111" s="10"/>
      <c r="FDL111" s="10"/>
      <c r="FDM111" s="10"/>
      <c r="FDN111" s="10"/>
      <c r="FDO111" s="10"/>
      <c r="FDP111" s="10"/>
      <c r="FDQ111" s="10"/>
      <c r="FDR111" s="10"/>
      <c r="FDS111" s="10"/>
      <c r="FDT111" s="10"/>
      <c r="FDU111" s="10"/>
      <c r="FDV111" s="10"/>
      <c r="FDW111" s="10"/>
      <c r="FDX111" s="10"/>
      <c r="FDY111" s="10"/>
      <c r="FDZ111" s="10"/>
      <c r="FEA111" s="10"/>
      <c r="FEB111" s="10"/>
      <c r="FEC111" s="10"/>
      <c r="FED111" s="10"/>
      <c r="FEE111" s="10"/>
      <c r="FEF111" s="10"/>
      <c r="FEG111" s="10"/>
      <c r="FEH111" s="10"/>
      <c r="FEI111" s="10"/>
      <c r="FEJ111" s="10"/>
      <c r="FEK111" s="10"/>
      <c r="FEL111" s="10"/>
      <c r="FEM111" s="10"/>
      <c r="FEN111" s="10"/>
      <c r="FEO111" s="10"/>
      <c r="FEP111" s="10"/>
      <c r="FEQ111" s="10"/>
      <c r="FER111" s="10"/>
      <c r="FES111" s="10"/>
      <c r="FET111" s="10"/>
      <c r="FEU111" s="10"/>
      <c r="FEV111" s="10"/>
      <c r="FEW111" s="10"/>
      <c r="FEX111" s="10"/>
      <c r="FEY111" s="10"/>
      <c r="FEZ111" s="10"/>
      <c r="FFA111" s="10"/>
      <c r="FFB111" s="10"/>
      <c r="FFC111" s="10"/>
      <c r="FFD111" s="10"/>
      <c r="FFE111" s="10"/>
      <c r="FFF111" s="10"/>
      <c r="FFG111" s="10"/>
      <c r="FFH111" s="10"/>
      <c r="FFI111" s="10"/>
      <c r="FFJ111" s="10"/>
      <c r="FFK111" s="10"/>
      <c r="FFL111" s="10"/>
      <c r="FFM111" s="10"/>
      <c r="FFN111" s="10"/>
      <c r="FFO111" s="10"/>
      <c r="FFP111" s="10"/>
      <c r="FFQ111" s="10"/>
      <c r="FFR111" s="10"/>
      <c r="FFS111" s="10"/>
      <c r="FFT111" s="10"/>
      <c r="FFU111" s="10"/>
      <c r="FFV111" s="10"/>
      <c r="FFW111" s="10"/>
      <c r="FFX111" s="10"/>
      <c r="FFY111" s="10"/>
      <c r="FFZ111" s="10"/>
      <c r="FGA111" s="10"/>
      <c r="FGB111" s="10"/>
      <c r="FGC111" s="10"/>
      <c r="FGD111" s="10"/>
      <c r="FGE111" s="10"/>
      <c r="FGF111" s="10"/>
      <c r="FGG111" s="10"/>
      <c r="FGH111" s="10"/>
      <c r="FGI111" s="10"/>
      <c r="FGJ111" s="10"/>
      <c r="FGK111" s="10"/>
      <c r="FGL111" s="10"/>
      <c r="FGM111" s="10"/>
      <c r="FGN111" s="10"/>
      <c r="FGO111" s="10"/>
      <c r="FGP111" s="10"/>
      <c r="FGQ111" s="10"/>
      <c r="FGR111" s="10"/>
      <c r="FGS111" s="10"/>
      <c r="FGT111" s="10"/>
      <c r="FGU111" s="10"/>
      <c r="FGV111" s="10"/>
      <c r="FGW111" s="10"/>
      <c r="FGX111" s="10"/>
      <c r="FGY111" s="10"/>
      <c r="FGZ111" s="10"/>
      <c r="FHA111" s="10"/>
      <c r="FHB111" s="10"/>
      <c r="FHC111" s="10"/>
      <c r="FHD111" s="10"/>
      <c r="FHE111" s="10"/>
      <c r="FHF111" s="10"/>
      <c r="FHG111" s="10"/>
      <c r="FHH111" s="10"/>
      <c r="FHI111" s="10"/>
      <c r="FHJ111" s="10"/>
      <c r="FHK111" s="10"/>
      <c r="FHL111" s="10"/>
      <c r="FHM111" s="10"/>
      <c r="FHN111" s="10"/>
      <c r="FHO111" s="10"/>
      <c r="FHP111" s="10"/>
      <c r="FHQ111" s="10"/>
      <c r="FHR111" s="10"/>
      <c r="FHS111" s="10"/>
      <c r="FHT111" s="10"/>
      <c r="FHU111" s="10"/>
      <c r="FHV111" s="10"/>
      <c r="FHW111" s="10"/>
      <c r="FHX111" s="10"/>
      <c r="FHY111" s="10"/>
      <c r="FHZ111" s="10"/>
      <c r="FIA111" s="10"/>
      <c r="FIB111" s="10"/>
      <c r="FIC111" s="10"/>
      <c r="FID111" s="10"/>
      <c r="FIE111" s="10"/>
      <c r="FIF111" s="10"/>
      <c r="FIG111" s="10"/>
      <c r="FIH111" s="10"/>
      <c r="FII111" s="10"/>
      <c r="FIJ111" s="10"/>
      <c r="FIK111" s="10"/>
      <c r="FIL111" s="10"/>
      <c r="FIM111" s="10"/>
      <c r="FIN111" s="10"/>
      <c r="FIO111" s="10"/>
      <c r="FIP111" s="10"/>
      <c r="FIQ111" s="10"/>
      <c r="FIR111" s="10"/>
      <c r="FIS111" s="10"/>
      <c r="FIT111" s="10"/>
      <c r="FIU111" s="10"/>
      <c r="FIV111" s="10"/>
      <c r="FIW111" s="10"/>
      <c r="FIX111" s="10"/>
      <c r="FIY111" s="10"/>
      <c r="FIZ111" s="10"/>
      <c r="FJA111" s="10"/>
      <c r="FJB111" s="10"/>
      <c r="FJC111" s="10"/>
      <c r="FJD111" s="10"/>
      <c r="FJE111" s="10"/>
      <c r="FJF111" s="10"/>
      <c r="FJG111" s="10"/>
      <c r="FJH111" s="10"/>
      <c r="FJI111" s="10"/>
      <c r="FJJ111" s="10"/>
      <c r="FJK111" s="10"/>
      <c r="FJL111" s="10"/>
      <c r="FJM111" s="10"/>
      <c r="FJN111" s="10"/>
      <c r="FJO111" s="10"/>
      <c r="FJP111" s="10"/>
      <c r="FJQ111" s="10"/>
      <c r="FJR111" s="10"/>
      <c r="FJS111" s="10"/>
      <c r="FJT111" s="10"/>
      <c r="FJU111" s="10"/>
      <c r="FJV111" s="10"/>
      <c r="FJW111" s="10"/>
      <c r="FJX111" s="10"/>
      <c r="FJY111" s="10"/>
      <c r="FJZ111" s="10"/>
      <c r="FKA111" s="10"/>
      <c r="FKB111" s="10"/>
      <c r="FKC111" s="10"/>
      <c r="FKD111" s="10"/>
      <c r="FKE111" s="10"/>
      <c r="FKF111" s="10"/>
      <c r="FKG111" s="10"/>
      <c r="FKH111" s="10"/>
      <c r="FKI111" s="10"/>
      <c r="FKJ111" s="10"/>
      <c r="FKK111" s="10"/>
      <c r="FKL111" s="10"/>
      <c r="FKM111" s="10"/>
      <c r="FKN111" s="10"/>
      <c r="FKO111" s="10"/>
      <c r="FKP111" s="10"/>
      <c r="FKQ111" s="10"/>
      <c r="FKR111" s="10"/>
      <c r="FKS111" s="10"/>
      <c r="FKT111" s="10"/>
      <c r="FKU111" s="10"/>
      <c r="FKV111" s="10"/>
      <c r="FKW111" s="10"/>
      <c r="FKX111" s="10"/>
      <c r="FKY111" s="10"/>
      <c r="FKZ111" s="10"/>
      <c r="FLA111" s="10"/>
      <c r="FLB111" s="10"/>
      <c r="FLC111" s="10"/>
      <c r="FLD111" s="10"/>
      <c r="FLE111" s="10"/>
      <c r="FLF111" s="10"/>
      <c r="FLG111" s="10"/>
      <c r="FLH111" s="10"/>
      <c r="FLI111" s="10"/>
      <c r="FLJ111" s="10"/>
      <c r="FLK111" s="10"/>
      <c r="FLL111" s="10"/>
      <c r="FLM111" s="10"/>
      <c r="FLN111" s="10"/>
      <c r="FLO111" s="10"/>
      <c r="FLP111" s="10"/>
      <c r="FLQ111" s="10"/>
      <c r="FLR111" s="10"/>
      <c r="FLS111" s="10"/>
      <c r="FLT111" s="10"/>
      <c r="FLU111" s="10"/>
      <c r="FLV111" s="10"/>
      <c r="FLW111" s="10"/>
      <c r="FLX111" s="10"/>
      <c r="FLY111" s="10"/>
      <c r="FLZ111" s="10"/>
      <c r="FMA111" s="10"/>
      <c r="FMB111" s="10"/>
      <c r="FMC111" s="10"/>
      <c r="FMD111" s="10"/>
      <c r="FME111" s="10"/>
      <c r="FMF111" s="10"/>
      <c r="FMG111" s="10"/>
      <c r="FMH111" s="10"/>
      <c r="FMI111" s="10"/>
      <c r="FMJ111" s="10"/>
      <c r="FMK111" s="10"/>
      <c r="FML111" s="10"/>
      <c r="FMM111" s="10"/>
      <c r="FMN111" s="10"/>
      <c r="FMO111" s="10"/>
      <c r="FMP111" s="10"/>
      <c r="FMQ111" s="10"/>
      <c r="FMR111" s="10"/>
      <c r="FMS111" s="10"/>
      <c r="FMT111" s="10"/>
      <c r="FMU111" s="10"/>
      <c r="FMV111" s="10"/>
      <c r="FMW111" s="10"/>
      <c r="FMX111" s="10"/>
      <c r="FMY111" s="10"/>
      <c r="FMZ111" s="10"/>
      <c r="FNA111" s="10"/>
      <c r="FNB111" s="10"/>
      <c r="FNC111" s="10"/>
      <c r="FND111" s="10"/>
      <c r="FNE111" s="10"/>
      <c r="FNF111" s="10"/>
      <c r="FNG111" s="10"/>
      <c r="FNH111" s="10"/>
      <c r="FNI111" s="10"/>
      <c r="FNJ111" s="10"/>
      <c r="FNK111" s="10"/>
      <c r="FNL111" s="10"/>
      <c r="FNM111" s="10"/>
      <c r="FNN111" s="10"/>
      <c r="FNO111" s="10"/>
      <c r="FNP111" s="10"/>
      <c r="FNQ111" s="10"/>
      <c r="FNR111" s="10"/>
      <c r="FNS111" s="10"/>
      <c r="FNT111" s="10"/>
      <c r="FNU111" s="10"/>
      <c r="FNV111" s="10"/>
      <c r="FNW111" s="10"/>
      <c r="FNX111" s="10"/>
      <c r="FNY111" s="10"/>
      <c r="FNZ111" s="10"/>
      <c r="FOA111" s="10"/>
      <c r="FOB111" s="10"/>
      <c r="FOC111" s="10"/>
      <c r="FOD111" s="10"/>
      <c r="FOE111" s="10"/>
      <c r="FOF111" s="10"/>
      <c r="FOG111" s="10"/>
      <c r="FOH111" s="10"/>
      <c r="FOI111" s="10"/>
      <c r="FOJ111" s="10"/>
      <c r="FOK111" s="10"/>
      <c r="FOL111" s="10"/>
      <c r="FOM111" s="10"/>
      <c r="FON111" s="10"/>
      <c r="FOO111" s="10"/>
      <c r="FOP111" s="10"/>
      <c r="FOQ111" s="10"/>
      <c r="FOR111" s="10"/>
      <c r="FOS111" s="10"/>
      <c r="FOT111" s="10"/>
      <c r="FOU111" s="10"/>
      <c r="FOV111" s="10"/>
      <c r="FOW111" s="10"/>
      <c r="FOX111" s="10"/>
      <c r="FOY111" s="10"/>
      <c r="FOZ111" s="10"/>
      <c r="FPA111" s="10"/>
      <c r="FPB111" s="10"/>
      <c r="FPC111" s="10"/>
      <c r="FPD111" s="10"/>
      <c r="FPE111" s="10"/>
      <c r="FPF111" s="10"/>
      <c r="FPG111" s="10"/>
      <c r="FPH111" s="10"/>
      <c r="FPI111" s="10"/>
      <c r="FPJ111" s="10"/>
      <c r="FPK111" s="10"/>
      <c r="FPL111" s="10"/>
      <c r="FPM111" s="10"/>
      <c r="FPN111" s="10"/>
      <c r="FPO111" s="10"/>
      <c r="FPP111" s="10"/>
      <c r="FPQ111" s="10"/>
      <c r="FPR111" s="10"/>
      <c r="FPS111" s="10"/>
      <c r="FPT111" s="10"/>
      <c r="FPU111" s="10"/>
      <c r="FPV111" s="10"/>
      <c r="FPW111" s="10"/>
      <c r="FPX111" s="10"/>
      <c r="FPY111" s="10"/>
      <c r="FPZ111" s="10"/>
      <c r="FQA111" s="10"/>
      <c r="FQB111" s="10"/>
      <c r="FQC111" s="10"/>
      <c r="FQD111" s="10"/>
      <c r="FQE111" s="10"/>
      <c r="FQF111" s="10"/>
      <c r="FQG111" s="10"/>
      <c r="FQH111" s="10"/>
      <c r="FQI111" s="10"/>
      <c r="FQJ111" s="10"/>
      <c r="FQK111" s="10"/>
      <c r="FQL111" s="10"/>
      <c r="FQM111" s="10"/>
      <c r="FQN111" s="10"/>
      <c r="FQO111" s="10"/>
      <c r="FQP111" s="10"/>
      <c r="FQQ111" s="10"/>
      <c r="FQR111" s="10"/>
      <c r="FQS111" s="10"/>
      <c r="FQT111" s="10"/>
      <c r="FQU111" s="10"/>
      <c r="FQV111" s="10"/>
      <c r="FQW111" s="10"/>
      <c r="FQX111" s="10"/>
      <c r="FQY111" s="10"/>
      <c r="FQZ111" s="10"/>
      <c r="FRA111" s="10"/>
      <c r="FRB111" s="10"/>
      <c r="FRC111" s="10"/>
      <c r="FRD111" s="10"/>
      <c r="FRE111" s="10"/>
      <c r="FRF111" s="10"/>
      <c r="FRG111" s="10"/>
      <c r="FRH111" s="10"/>
      <c r="FRI111" s="10"/>
      <c r="FRJ111" s="10"/>
      <c r="FRK111" s="10"/>
      <c r="FRL111" s="10"/>
      <c r="FRM111" s="10"/>
      <c r="FRN111" s="10"/>
      <c r="FRO111" s="10"/>
      <c r="FRP111" s="10"/>
      <c r="FRQ111" s="10"/>
      <c r="FRR111" s="10"/>
      <c r="FRS111" s="10"/>
      <c r="FRT111" s="10"/>
      <c r="FRU111" s="10"/>
      <c r="FRV111" s="10"/>
      <c r="FRW111" s="10"/>
      <c r="FRX111" s="10"/>
      <c r="FRY111" s="10"/>
      <c r="FRZ111" s="10"/>
      <c r="FSA111" s="10"/>
      <c r="FSB111" s="10"/>
      <c r="FSC111" s="10"/>
      <c r="FSD111" s="10"/>
      <c r="FSE111" s="10"/>
      <c r="FSF111" s="10"/>
      <c r="FSG111" s="10"/>
      <c r="FSH111" s="10"/>
      <c r="FSI111" s="10"/>
      <c r="FSJ111" s="10"/>
      <c r="FSK111" s="10"/>
      <c r="FSL111" s="10"/>
      <c r="FSM111" s="10"/>
      <c r="FSN111" s="10"/>
      <c r="FSO111" s="10"/>
      <c r="FSP111" s="10"/>
      <c r="FSQ111" s="10"/>
      <c r="FSR111" s="10"/>
      <c r="FSS111" s="10"/>
      <c r="FST111" s="10"/>
      <c r="FSU111" s="10"/>
      <c r="FSV111" s="10"/>
      <c r="FSW111" s="10"/>
      <c r="FSX111" s="10"/>
      <c r="FSY111" s="10"/>
      <c r="FSZ111" s="10"/>
      <c r="FTA111" s="10"/>
      <c r="FTB111" s="10"/>
      <c r="FTC111" s="10"/>
      <c r="FTD111" s="10"/>
      <c r="FTE111" s="10"/>
      <c r="FTF111" s="10"/>
      <c r="FTG111" s="10"/>
      <c r="FTH111" s="10"/>
      <c r="FTI111" s="10"/>
      <c r="FTJ111" s="10"/>
      <c r="FTK111" s="10"/>
      <c r="FTL111" s="10"/>
      <c r="FTM111" s="10"/>
      <c r="FTN111" s="10"/>
      <c r="FTO111" s="10"/>
      <c r="FTP111" s="10"/>
      <c r="FTQ111" s="10"/>
      <c r="FTR111" s="10"/>
      <c r="FTS111" s="10"/>
      <c r="FTT111" s="10"/>
      <c r="FTU111" s="10"/>
      <c r="FTV111" s="10"/>
      <c r="FTW111" s="10"/>
      <c r="FTX111" s="10"/>
      <c r="FTY111" s="10"/>
      <c r="FTZ111" s="10"/>
      <c r="FUA111" s="10"/>
      <c r="FUB111" s="10"/>
      <c r="FUC111" s="10"/>
      <c r="FUD111" s="10"/>
      <c r="FUE111" s="10"/>
      <c r="FUF111" s="10"/>
      <c r="FUG111" s="10"/>
      <c r="FUH111" s="10"/>
      <c r="FUI111" s="10"/>
      <c r="FUJ111" s="10"/>
      <c r="FUK111" s="10"/>
      <c r="FUL111" s="10"/>
      <c r="FUM111" s="10"/>
      <c r="FUN111" s="10"/>
      <c r="FUO111" s="10"/>
      <c r="FUP111" s="10"/>
      <c r="FUQ111" s="10"/>
      <c r="FUR111" s="10"/>
      <c r="FUS111" s="10"/>
      <c r="FUT111" s="10"/>
      <c r="FUU111" s="10"/>
      <c r="FUV111" s="10"/>
      <c r="FUW111" s="10"/>
      <c r="FUX111" s="10"/>
      <c r="FUY111" s="10"/>
      <c r="FUZ111" s="10"/>
      <c r="FVA111" s="10"/>
      <c r="FVB111" s="10"/>
      <c r="FVC111" s="10"/>
      <c r="FVD111" s="10"/>
      <c r="FVE111" s="10"/>
      <c r="FVF111" s="10"/>
      <c r="FVG111" s="10"/>
      <c r="FVH111" s="10"/>
      <c r="FVI111" s="10"/>
      <c r="FVJ111" s="10"/>
      <c r="FVK111" s="10"/>
      <c r="FVL111" s="10"/>
      <c r="FVM111" s="10"/>
      <c r="FVN111" s="10"/>
      <c r="FVO111" s="10"/>
      <c r="FVP111" s="10"/>
      <c r="FVQ111" s="10"/>
      <c r="FVR111" s="10"/>
      <c r="FVS111" s="10"/>
      <c r="FVT111" s="10"/>
      <c r="FVU111" s="10"/>
      <c r="FVV111" s="10"/>
      <c r="FVW111" s="10"/>
      <c r="FVX111" s="10"/>
      <c r="FVY111" s="10"/>
      <c r="FVZ111" s="10"/>
      <c r="FWA111" s="10"/>
      <c r="FWB111" s="10"/>
      <c r="FWC111" s="10"/>
      <c r="FWD111" s="10"/>
      <c r="FWE111" s="10"/>
      <c r="FWF111" s="10"/>
      <c r="FWG111" s="10"/>
      <c r="FWH111" s="10"/>
      <c r="FWI111" s="10"/>
      <c r="FWJ111" s="10"/>
      <c r="FWK111" s="10"/>
      <c r="FWL111" s="10"/>
      <c r="FWM111" s="10"/>
      <c r="FWN111" s="10"/>
      <c r="FWO111" s="10"/>
      <c r="FWP111" s="10"/>
      <c r="FWQ111" s="10"/>
      <c r="FWR111" s="10"/>
      <c r="FWS111" s="10"/>
      <c r="FWT111" s="10"/>
      <c r="FWU111" s="10"/>
      <c r="FWV111" s="10"/>
      <c r="FWW111" s="10"/>
      <c r="FWX111" s="10"/>
      <c r="FWY111" s="10"/>
      <c r="FWZ111" s="10"/>
      <c r="FXA111" s="10"/>
      <c r="FXB111" s="10"/>
      <c r="FXC111" s="10"/>
      <c r="FXD111" s="10"/>
      <c r="FXE111" s="10"/>
      <c r="FXF111" s="10"/>
      <c r="FXG111" s="10"/>
      <c r="FXH111" s="10"/>
      <c r="FXI111" s="10"/>
      <c r="FXJ111" s="10"/>
      <c r="FXK111" s="10"/>
      <c r="FXL111" s="10"/>
      <c r="FXM111" s="10"/>
      <c r="FXN111" s="10"/>
      <c r="FXO111" s="10"/>
      <c r="FXP111" s="10"/>
      <c r="FXQ111" s="10"/>
      <c r="FXR111" s="10"/>
      <c r="FXS111" s="10"/>
      <c r="FXT111" s="10"/>
      <c r="FXU111" s="10"/>
      <c r="FXV111" s="10"/>
      <c r="FXW111" s="10"/>
      <c r="FXX111" s="10"/>
      <c r="FXY111" s="10"/>
      <c r="FXZ111" s="10"/>
      <c r="FYA111" s="10"/>
      <c r="FYB111" s="10"/>
      <c r="FYC111" s="10"/>
      <c r="FYD111" s="10"/>
      <c r="FYE111" s="10"/>
      <c r="FYF111" s="10"/>
      <c r="FYG111" s="10"/>
      <c r="FYH111" s="10"/>
      <c r="FYI111" s="10"/>
      <c r="FYJ111" s="10"/>
      <c r="FYK111" s="10"/>
      <c r="FYL111" s="10"/>
      <c r="FYM111" s="10"/>
      <c r="FYN111" s="10"/>
      <c r="FYO111" s="10"/>
      <c r="FYP111" s="10"/>
      <c r="FYQ111" s="10"/>
      <c r="FYR111" s="10"/>
      <c r="FYS111" s="10"/>
      <c r="FYT111" s="10"/>
      <c r="FYU111" s="10"/>
      <c r="FYV111" s="10"/>
      <c r="FYW111" s="10"/>
      <c r="FYX111" s="10"/>
      <c r="FYY111" s="10"/>
      <c r="FYZ111" s="10"/>
      <c r="FZA111" s="10"/>
      <c r="FZB111" s="10"/>
      <c r="FZC111" s="10"/>
      <c r="FZD111" s="10"/>
      <c r="FZE111" s="10"/>
      <c r="FZF111" s="10"/>
      <c r="FZG111" s="10"/>
      <c r="FZH111" s="10"/>
      <c r="FZI111" s="10"/>
      <c r="FZJ111" s="10"/>
      <c r="FZK111" s="10"/>
      <c r="FZL111" s="10"/>
      <c r="FZM111" s="10"/>
      <c r="FZN111" s="10"/>
      <c r="FZO111" s="10"/>
      <c r="FZP111" s="10"/>
      <c r="FZQ111" s="10"/>
      <c r="FZR111" s="10"/>
      <c r="FZS111" s="10"/>
      <c r="FZT111" s="10"/>
      <c r="FZU111" s="10"/>
      <c r="FZV111" s="10"/>
      <c r="FZW111" s="10"/>
      <c r="FZX111" s="10"/>
      <c r="FZY111" s="10"/>
      <c r="FZZ111" s="10"/>
      <c r="GAA111" s="10"/>
      <c r="GAB111" s="10"/>
      <c r="GAC111" s="10"/>
      <c r="GAD111" s="10"/>
      <c r="GAE111" s="10"/>
      <c r="GAF111" s="10"/>
      <c r="GAG111" s="10"/>
      <c r="GAH111" s="10"/>
      <c r="GAI111" s="10"/>
      <c r="GAJ111" s="10"/>
      <c r="GAK111" s="10"/>
      <c r="GAL111" s="10"/>
      <c r="GAM111" s="10"/>
      <c r="GAN111" s="10"/>
      <c r="GAO111" s="10"/>
      <c r="GAP111" s="10"/>
      <c r="GAQ111" s="10"/>
      <c r="GAR111" s="10"/>
      <c r="GAS111" s="10"/>
      <c r="GAT111" s="10"/>
      <c r="GAU111" s="10"/>
      <c r="GAV111" s="10"/>
      <c r="GAW111" s="10"/>
      <c r="GAX111" s="10"/>
      <c r="GAY111" s="10"/>
      <c r="GAZ111" s="10"/>
      <c r="GBA111" s="10"/>
      <c r="GBB111" s="10"/>
      <c r="GBC111" s="10"/>
      <c r="GBD111" s="10"/>
      <c r="GBE111" s="10"/>
      <c r="GBF111" s="10"/>
      <c r="GBG111" s="10"/>
      <c r="GBH111" s="10"/>
      <c r="GBI111" s="10"/>
      <c r="GBJ111" s="10"/>
      <c r="GBK111" s="10"/>
      <c r="GBL111" s="10"/>
      <c r="GBM111" s="10"/>
      <c r="GBN111" s="10"/>
      <c r="GBO111" s="10"/>
      <c r="GBP111" s="10"/>
      <c r="GBQ111" s="10"/>
      <c r="GBR111" s="10"/>
      <c r="GBS111" s="10"/>
      <c r="GBT111" s="10"/>
      <c r="GBU111" s="10"/>
      <c r="GBV111" s="10"/>
      <c r="GBW111" s="10"/>
      <c r="GBX111" s="10"/>
      <c r="GBY111" s="10"/>
      <c r="GBZ111" s="10"/>
      <c r="GCA111" s="10"/>
      <c r="GCB111" s="10"/>
      <c r="GCC111" s="10"/>
      <c r="GCD111" s="10"/>
      <c r="GCE111" s="10"/>
      <c r="GCF111" s="10"/>
      <c r="GCG111" s="10"/>
      <c r="GCH111" s="10"/>
      <c r="GCI111" s="10"/>
      <c r="GCJ111" s="10"/>
      <c r="GCK111" s="10"/>
      <c r="GCL111" s="10"/>
      <c r="GCM111" s="10"/>
      <c r="GCN111" s="10"/>
      <c r="GCO111" s="10"/>
      <c r="GCP111" s="10"/>
      <c r="GCQ111" s="10"/>
      <c r="GCR111" s="10"/>
      <c r="GCS111" s="10"/>
      <c r="GCT111" s="10"/>
      <c r="GCU111" s="10"/>
      <c r="GCV111" s="10"/>
      <c r="GCW111" s="10"/>
      <c r="GCX111" s="10"/>
      <c r="GCY111" s="10"/>
      <c r="GCZ111" s="10"/>
      <c r="GDA111" s="10"/>
      <c r="GDB111" s="10"/>
      <c r="GDC111" s="10"/>
      <c r="GDD111" s="10"/>
      <c r="GDE111" s="10"/>
      <c r="GDF111" s="10"/>
      <c r="GDG111" s="10"/>
      <c r="GDH111" s="10"/>
      <c r="GDI111" s="10"/>
      <c r="GDJ111" s="10"/>
      <c r="GDK111" s="10"/>
      <c r="GDL111" s="10"/>
      <c r="GDM111" s="10"/>
      <c r="GDN111" s="10"/>
      <c r="GDO111" s="10"/>
      <c r="GDP111" s="10"/>
      <c r="GDQ111" s="10"/>
      <c r="GDR111" s="10"/>
      <c r="GDS111" s="10"/>
      <c r="GDT111" s="10"/>
      <c r="GDU111" s="10"/>
      <c r="GDV111" s="10"/>
      <c r="GDW111" s="10"/>
      <c r="GDX111" s="10"/>
      <c r="GDY111" s="10"/>
      <c r="GDZ111" s="10"/>
      <c r="GEA111" s="10"/>
      <c r="GEB111" s="10"/>
      <c r="GEC111" s="10"/>
      <c r="GED111" s="10"/>
      <c r="GEE111" s="10"/>
      <c r="GEF111" s="10"/>
      <c r="GEG111" s="10"/>
      <c r="GEH111" s="10"/>
      <c r="GEI111" s="10"/>
      <c r="GEJ111" s="10"/>
      <c r="GEK111" s="10"/>
      <c r="GEL111" s="10"/>
      <c r="GEM111" s="10"/>
      <c r="GEN111" s="10"/>
      <c r="GEO111" s="10"/>
      <c r="GEP111" s="10"/>
      <c r="GEQ111" s="10"/>
      <c r="GER111" s="10"/>
      <c r="GES111" s="10"/>
      <c r="GET111" s="10"/>
      <c r="GEU111" s="10"/>
      <c r="GEV111" s="10"/>
      <c r="GEW111" s="10"/>
      <c r="GEX111" s="10"/>
      <c r="GEY111" s="10"/>
      <c r="GEZ111" s="10"/>
      <c r="GFA111" s="10"/>
      <c r="GFB111" s="10"/>
      <c r="GFC111" s="10"/>
      <c r="GFD111" s="10"/>
      <c r="GFE111" s="10"/>
      <c r="GFF111" s="10"/>
      <c r="GFG111" s="10"/>
      <c r="GFH111" s="10"/>
      <c r="GFI111" s="10"/>
      <c r="GFJ111" s="10"/>
      <c r="GFK111" s="10"/>
      <c r="GFL111" s="10"/>
      <c r="GFM111" s="10"/>
      <c r="GFN111" s="10"/>
      <c r="GFO111" s="10"/>
      <c r="GFP111" s="10"/>
      <c r="GFQ111" s="10"/>
      <c r="GFR111" s="10"/>
      <c r="GFS111" s="10"/>
      <c r="GFT111" s="10"/>
      <c r="GFU111" s="10"/>
      <c r="GFV111" s="10"/>
      <c r="GFW111" s="10"/>
      <c r="GFX111" s="10"/>
      <c r="GFY111" s="10"/>
      <c r="GFZ111" s="10"/>
      <c r="GGA111" s="10"/>
      <c r="GGB111" s="10"/>
      <c r="GGC111" s="10"/>
      <c r="GGD111" s="10"/>
      <c r="GGE111" s="10"/>
      <c r="GGF111" s="10"/>
      <c r="GGG111" s="10"/>
      <c r="GGH111" s="10"/>
      <c r="GGI111" s="10"/>
      <c r="GGJ111" s="10"/>
      <c r="GGK111" s="10"/>
      <c r="GGL111" s="10"/>
      <c r="GGM111" s="10"/>
      <c r="GGN111" s="10"/>
      <c r="GGO111" s="10"/>
      <c r="GGP111" s="10"/>
      <c r="GGQ111" s="10"/>
      <c r="GGR111" s="10"/>
      <c r="GGS111" s="10"/>
      <c r="GGT111" s="10"/>
      <c r="GGU111" s="10"/>
      <c r="GGV111" s="10"/>
      <c r="GGW111" s="10"/>
      <c r="GGX111" s="10"/>
      <c r="GGY111" s="10"/>
      <c r="GGZ111" s="10"/>
      <c r="GHA111" s="10"/>
      <c r="GHB111" s="10"/>
      <c r="GHC111" s="10"/>
      <c r="GHD111" s="10"/>
      <c r="GHE111" s="10"/>
      <c r="GHF111" s="10"/>
      <c r="GHG111" s="10"/>
      <c r="GHH111" s="10"/>
      <c r="GHI111" s="10"/>
      <c r="GHJ111" s="10"/>
      <c r="GHK111" s="10"/>
      <c r="GHL111" s="10"/>
      <c r="GHM111" s="10"/>
      <c r="GHN111" s="10"/>
      <c r="GHO111" s="10"/>
      <c r="GHP111" s="10"/>
      <c r="GHQ111" s="10"/>
      <c r="GHR111" s="10"/>
      <c r="GHS111" s="10"/>
      <c r="GHT111" s="10"/>
      <c r="GHU111" s="10"/>
      <c r="GHV111" s="10"/>
      <c r="GHW111" s="10"/>
      <c r="GHX111" s="10"/>
      <c r="GHY111" s="10"/>
      <c r="GHZ111" s="10"/>
      <c r="GIA111" s="10"/>
      <c r="GIB111" s="10"/>
      <c r="GIC111" s="10"/>
      <c r="GID111" s="10"/>
      <c r="GIE111" s="10"/>
      <c r="GIF111" s="10"/>
      <c r="GIG111" s="10"/>
      <c r="GIH111" s="10"/>
      <c r="GII111" s="10"/>
      <c r="GIJ111" s="10"/>
      <c r="GIK111" s="10"/>
      <c r="GIL111" s="10"/>
      <c r="GIM111" s="10"/>
      <c r="GIN111" s="10"/>
      <c r="GIO111" s="10"/>
      <c r="GIP111" s="10"/>
      <c r="GIQ111" s="10"/>
      <c r="GIR111" s="10"/>
      <c r="GIS111" s="10"/>
      <c r="GIT111" s="10"/>
      <c r="GIU111" s="10"/>
      <c r="GIV111" s="10"/>
      <c r="GIW111" s="10"/>
      <c r="GIX111" s="10"/>
      <c r="GIY111" s="10"/>
      <c r="GIZ111" s="10"/>
      <c r="GJA111" s="10"/>
      <c r="GJB111" s="10"/>
      <c r="GJC111" s="10"/>
      <c r="GJD111" s="10"/>
      <c r="GJE111" s="10"/>
      <c r="GJF111" s="10"/>
      <c r="GJG111" s="10"/>
      <c r="GJH111" s="10"/>
      <c r="GJI111" s="10"/>
      <c r="GJJ111" s="10"/>
      <c r="GJK111" s="10"/>
      <c r="GJL111" s="10"/>
      <c r="GJM111" s="10"/>
      <c r="GJN111" s="10"/>
      <c r="GJO111" s="10"/>
      <c r="GJP111" s="10"/>
      <c r="GJQ111" s="10"/>
      <c r="GJR111" s="10"/>
      <c r="GJS111" s="10"/>
      <c r="GJT111" s="10"/>
      <c r="GJU111" s="10"/>
      <c r="GJV111" s="10"/>
      <c r="GJW111" s="10"/>
      <c r="GJX111" s="10"/>
      <c r="GJY111" s="10"/>
      <c r="GJZ111" s="10"/>
      <c r="GKA111" s="10"/>
      <c r="GKB111" s="10"/>
      <c r="GKC111" s="10"/>
      <c r="GKD111" s="10"/>
      <c r="GKE111" s="10"/>
      <c r="GKF111" s="10"/>
      <c r="GKG111" s="10"/>
      <c r="GKH111" s="10"/>
      <c r="GKI111" s="10"/>
      <c r="GKJ111" s="10"/>
      <c r="GKK111" s="10"/>
      <c r="GKL111" s="10"/>
      <c r="GKM111" s="10"/>
      <c r="GKN111" s="10"/>
      <c r="GKO111" s="10"/>
      <c r="GKP111" s="10"/>
      <c r="GKQ111" s="10"/>
      <c r="GKR111" s="10"/>
      <c r="GKS111" s="10"/>
      <c r="GKT111" s="10"/>
      <c r="GKU111" s="10"/>
      <c r="GKV111" s="10"/>
      <c r="GKW111" s="10"/>
      <c r="GKX111" s="10"/>
      <c r="GKY111" s="10"/>
      <c r="GKZ111" s="10"/>
      <c r="GLA111" s="10"/>
      <c r="GLB111" s="10"/>
      <c r="GLC111" s="10"/>
      <c r="GLD111" s="10"/>
      <c r="GLE111" s="10"/>
      <c r="GLF111" s="10"/>
      <c r="GLG111" s="10"/>
      <c r="GLH111" s="10"/>
      <c r="GLI111" s="10"/>
      <c r="GLJ111" s="10"/>
      <c r="GLK111" s="10"/>
      <c r="GLL111" s="10"/>
      <c r="GLM111" s="10"/>
      <c r="GLN111" s="10"/>
      <c r="GLO111" s="10"/>
      <c r="GLP111" s="10"/>
      <c r="GLQ111" s="10"/>
      <c r="GLR111" s="10"/>
      <c r="GLS111" s="10"/>
      <c r="GLT111" s="10"/>
      <c r="GLU111" s="10"/>
      <c r="GLV111" s="10"/>
      <c r="GLW111" s="10"/>
      <c r="GLX111" s="10"/>
      <c r="GLY111" s="10"/>
      <c r="GLZ111" s="10"/>
      <c r="GMA111" s="10"/>
      <c r="GMB111" s="10"/>
      <c r="GMC111" s="10"/>
      <c r="GMD111" s="10"/>
      <c r="GME111" s="10"/>
      <c r="GMF111" s="10"/>
      <c r="GMG111" s="10"/>
      <c r="GMH111" s="10"/>
      <c r="GMI111" s="10"/>
      <c r="GMJ111" s="10"/>
      <c r="GMK111" s="10"/>
      <c r="GML111" s="10"/>
      <c r="GMM111" s="10"/>
      <c r="GMN111" s="10"/>
      <c r="GMO111" s="10"/>
      <c r="GMP111" s="10"/>
      <c r="GMQ111" s="10"/>
      <c r="GMR111" s="10"/>
      <c r="GMS111" s="10"/>
      <c r="GMT111" s="10"/>
      <c r="GMU111" s="10"/>
      <c r="GMV111" s="10"/>
      <c r="GMW111" s="10"/>
      <c r="GMX111" s="10"/>
      <c r="GMY111" s="10"/>
      <c r="GMZ111" s="10"/>
      <c r="GNA111" s="10"/>
      <c r="GNB111" s="10"/>
      <c r="GNC111" s="10"/>
      <c r="GND111" s="10"/>
      <c r="GNE111" s="10"/>
      <c r="GNF111" s="10"/>
      <c r="GNG111" s="10"/>
      <c r="GNH111" s="10"/>
      <c r="GNI111" s="10"/>
      <c r="GNJ111" s="10"/>
      <c r="GNK111" s="10"/>
      <c r="GNL111" s="10"/>
      <c r="GNM111" s="10"/>
      <c r="GNN111" s="10"/>
      <c r="GNO111" s="10"/>
      <c r="GNP111" s="10"/>
      <c r="GNQ111" s="10"/>
      <c r="GNR111" s="10"/>
      <c r="GNS111" s="10"/>
      <c r="GNT111" s="10"/>
      <c r="GNU111" s="10"/>
      <c r="GNV111" s="10"/>
      <c r="GNW111" s="10"/>
      <c r="GNX111" s="10"/>
      <c r="GNY111" s="10"/>
      <c r="GNZ111" s="10"/>
      <c r="GOA111" s="10"/>
      <c r="GOB111" s="10"/>
      <c r="GOC111" s="10"/>
      <c r="GOD111" s="10"/>
      <c r="GOE111" s="10"/>
      <c r="GOF111" s="10"/>
      <c r="GOG111" s="10"/>
      <c r="GOH111" s="10"/>
      <c r="GOI111" s="10"/>
      <c r="GOJ111" s="10"/>
      <c r="GOK111" s="10"/>
      <c r="GOL111" s="10"/>
      <c r="GOM111" s="10"/>
      <c r="GON111" s="10"/>
      <c r="GOO111" s="10"/>
      <c r="GOP111" s="10"/>
      <c r="GOQ111" s="10"/>
      <c r="GOR111" s="10"/>
      <c r="GOS111" s="10"/>
      <c r="GOT111" s="10"/>
      <c r="GOU111" s="10"/>
      <c r="GOV111" s="10"/>
      <c r="GOW111" s="10"/>
      <c r="GOX111" s="10"/>
      <c r="GOY111" s="10"/>
      <c r="GOZ111" s="10"/>
      <c r="GPA111" s="10"/>
      <c r="GPB111" s="10"/>
      <c r="GPC111" s="10"/>
      <c r="GPD111" s="10"/>
      <c r="GPE111" s="10"/>
      <c r="GPF111" s="10"/>
      <c r="GPG111" s="10"/>
      <c r="GPH111" s="10"/>
      <c r="GPI111" s="10"/>
      <c r="GPJ111" s="10"/>
      <c r="GPK111" s="10"/>
      <c r="GPL111" s="10"/>
      <c r="GPM111" s="10"/>
      <c r="GPN111" s="10"/>
      <c r="GPO111" s="10"/>
      <c r="GPP111" s="10"/>
      <c r="GPQ111" s="10"/>
      <c r="GPR111" s="10"/>
      <c r="GPS111" s="10"/>
      <c r="GPT111" s="10"/>
      <c r="GPU111" s="10"/>
      <c r="GPV111" s="10"/>
      <c r="GPW111" s="10"/>
      <c r="GPX111" s="10"/>
      <c r="GPY111" s="10"/>
      <c r="GPZ111" s="10"/>
      <c r="GQA111" s="10"/>
      <c r="GQB111" s="10"/>
      <c r="GQC111" s="10"/>
      <c r="GQD111" s="10"/>
      <c r="GQE111" s="10"/>
      <c r="GQF111" s="10"/>
      <c r="GQG111" s="10"/>
      <c r="GQH111" s="10"/>
      <c r="GQI111" s="10"/>
      <c r="GQJ111" s="10"/>
      <c r="GQK111" s="10"/>
      <c r="GQL111" s="10"/>
      <c r="GQM111" s="10"/>
      <c r="GQN111" s="10"/>
      <c r="GQO111" s="10"/>
      <c r="GQP111" s="10"/>
      <c r="GQQ111" s="10"/>
      <c r="GQR111" s="10"/>
      <c r="GQS111" s="10"/>
      <c r="GQT111" s="10"/>
      <c r="GQU111" s="10"/>
      <c r="GQV111" s="10"/>
      <c r="GQW111" s="10"/>
      <c r="GQX111" s="10"/>
      <c r="GQY111" s="10"/>
      <c r="GQZ111" s="10"/>
      <c r="GRA111" s="10"/>
      <c r="GRB111" s="10"/>
      <c r="GRC111" s="10"/>
      <c r="GRD111" s="10"/>
      <c r="GRE111" s="10"/>
      <c r="GRF111" s="10"/>
      <c r="GRG111" s="10"/>
      <c r="GRH111" s="10"/>
      <c r="GRI111" s="10"/>
      <c r="GRJ111" s="10"/>
      <c r="GRK111" s="10"/>
      <c r="GRL111" s="10"/>
      <c r="GRM111" s="10"/>
      <c r="GRN111" s="10"/>
      <c r="GRO111" s="10"/>
      <c r="GRP111" s="10"/>
      <c r="GRQ111" s="10"/>
      <c r="GRR111" s="10"/>
      <c r="GRS111" s="10"/>
      <c r="GRT111" s="10"/>
      <c r="GRU111" s="10"/>
      <c r="GRV111" s="10"/>
      <c r="GRW111" s="10"/>
      <c r="GRX111" s="10"/>
      <c r="GRY111" s="10"/>
      <c r="GRZ111" s="10"/>
      <c r="GSA111" s="10"/>
      <c r="GSB111" s="10"/>
      <c r="GSC111" s="10"/>
      <c r="GSD111" s="10"/>
      <c r="GSE111" s="10"/>
      <c r="GSF111" s="10"/>
      <c r="GSG111" s="10"/>
      <c r="GSH111" s="10"/>
      <c r="GSI111" s="10"/>
      <c r="GSJ111" s="10"/>
      <c r="GSK111" s="10"/>
      <c r="GSL111" s="10"/>
      <c r="GSM111" s="10"/>
      <c r="GSN111" s="10"/>
      <c r="GSO111" s="10"/>
      <c r="GSP111" s="10"/>
      <c r="GSQ111" s="10"/>
      <c r="GSR111" s="10"/>
      <c r="GSS111" s="10"/>
      <c r="GST111" s="10"/>
      <c r="GSU111" s="10"/>
      <c r="GSV111" s="10"/>
      <c r="GSW111" s="10"/>
      <c r="GSX111" s="10"/>
      <c r="GSY111" s="10"/>
      <c r="GSZ111" s="10"/>
      <c r="GTA111" s="10"/>
      <c r="GTB111" s="10"/>
      <c r="GTC111" s="10"/>
      <c r="GTD111" s="10"/>
      <c r="GTE111" s="10"/>
      <c r="GTF111" s="10"/>
      <c r="GTG111" s="10"/>
      <c r="GTH111" s="10"/>
      <c r="GTI111" s="10"/>
      <c r="GTJ111" s="10"/>
      <c r="GTK111" s="10"/>
      <c r="GTL111" s="10"/>
      <c r="GTM111" s="10"/>
      <c r="GTN111" s="10"/>
      <c r="GTO111" s="10"/>
      <c r="GTP111" s="10"/>
      <c r="GTQ111" s="10"/>
      <c r="GTR111" s="10"/>
      <c r="GTS111" s="10"/>
      <c r="GTT111" s="10"/>
      <c r="GTU111" s="10"/>
      <c r="GTV111" s="10"/>
      <c r="GTW111" s="10"/>
      <c r="GTX111" s="10"/>
      <c r="GTY111" s="10"/>
      <c r="GTZ111" s="10"/>
      <c r="GUA111" s="10"/>
      <c r="GUB111" s="10"/>
      <c r="GUC111" s="10"/>
      <c r="GUD111" s="10"/>
      <c r="GUE111" s="10"/>
      <c r="GUF111" s="10"/>
      <c r="GUG111" s="10"/>
      <c r="GUH111" s="10"/>
      <c r="GUI111" s="10"/>
      <c r="GUJ111" s="10"/>
      <c r="GUK111" s="10"/>
      <c r="GUL111" s="10"/>
      <c r="GUM111" s="10"/>
      <c r="GUN111" s="10"/>
      <c r="GUO111" s="10"/>
      <c r="GUP111" s="10"/>
      <c r="GUQ111" s="10"/>
      <c r="GUR111" s="10"/>
      <c r="GUS111" s="10"/>
      <c r="GUT111" s="10"/>
      <c r="GUU111" s="10"/>
      <c r="GUV111" s="10"/>
      <c r="GUW111" s="10"/>
      <c r="GUX111" s="10"/>
      <c r="GUY111" s="10"/>
      <c r="GUZ111" s="10"/>
      <c r="GVA111" s="10"/>
      <c r="GVB111" s="10"/>
      <c r="GVC111" s="10"/>
      <c r="GVD111" s="10"/>
      <c r="GVE111" s="10"/>
      <c r="GVF111" s="10"/>
      <c r="GVG111" s="10"/>
      <c r="GVH111" s="10"/>
      <c r="GVI111" s="10"/>
      <c r="GVJ111" s="10"/>
      <c r="GVK111" s="10"/>
      <c r="GVL111" s="10"/>
      <c r="GVM111" s="10"/>
      <c r="GVN111" s="10"/>
      <c r="GVO111" s="10"/>
      <c r="GVP111" s="10"/>
      <c r="GVQ111" s="10"/>
      <c r="GVR111" s="10"/>
      <c r="GVS111" s="10"/>
      <c r="GVT111" s="10"/>
      <c r="GVU111" s="10"/>
      <c r="GVV111" s="10"/>
      <c r="GVW111" s="10"/>
      <c r="GVX111" s="10"/>
      <c r="GVY111" s="10"/>
      <c r="GVZ111" s="10"/>
      <c r="GWA111" s="10"/>
      <c r="GWB111" s="10"/>
      <c r="GWC111" s="10"/>
      <c r="GWD111" s="10"/>
      <c r="GWE111" s="10"/>
      <c r="GWF111" s="10"/>
      <c r="GWG111" s="10"/>
      <c r="GWH111" s="10"/>
      <c r="GWI111" s="10"/>
      <c r="GWJ111" s="10"/>
      <c r="GWK111" s="10"/>
      <c r="GWL111" s="10"/>
      <c r="GWM111" s="10"/>
      <c r="GWN111" s="10"/>
      <c r="GWO111" s="10"/>
      <c r="GWP111" s="10"/>
      <c r="GWQ111" s="10"/>
      <c r="GWR111" s="10"/>
      <c r="GWS111" s="10"/>
      <c r="GWT111" s="10"/>
      <c r="GWU111" s="10"/>
      <c r="GWV111" s="10"/>
      <c r="GWW111" s="10"/>
      <c r="GWX111" s="10"/>
      <c r="GWY111" s="10"/>
      <c r="GWZ111" s="10"/>
      <c r="GXA111" s="10"/>
      <c r="GXB111" s="10"/>
      <c r="GXC111" s="10"/>
      <c r="GXD111" s="10"/>
      <c r="GXE111" s="10"/>
      <c r="GXF111" s="10"/>
      <c r="GXG111" s="10"/>
      <c r="GXH111" s="10"/>
      <c r="GXI111" s="10"/>
      <c r="GXJ111" s="10"/>
      <c r="GXK111" s="10"/>
      <c r="GXL111" s="10"/>
      <c r="GXM111" s="10"/>
      <c r="GXN111" s="10"/>
      <c r="GXO111" s="10"/>
      <c r="GXP111" s="10"/>
      <c r="GXQ111" s="10"/>
      <c r="GXR111" s="10"/>
      <c r="GXS111" s="10"/>
      <c r="GXT111" s="10"/>
      <c r="GXU111" s="10"/>
      <c r="GXV111" s="10"/>
      <c r="GXW111" s="10"/>
      <c r="GXX111" s="10"/>
      <c r="GXY111" s="10"/>
      <c r="GXZ111" s="10"/>
      <c r="GYA111" s="10"/>
      <c r="GYB111" s="10"/>
      <c r="GYC111" s="10"/>
      <c r="GYD111" s="10"/>
      <c r="GYE111" s="10"/>
      <c r="GYF111" s="10"/>
      <c r="GYG111" s="10"/>
      <c r="GYH111" s="10"/>
      <c r="GYI111" s="10"/>
      <c r="GYJ111" s="10"/>
      <c r="GYK111" s="10"/>
      <c r="GYL111" s="10"/>
      <c r="GYM111" s="10"/>
      <c r="GYN111" s="10"/>
      <c r="GYO111" s="10"/>
      <c r="GYP111" s="10"/>
      <c r="GYQ111" s="10"/>
      <c r="GYR111" s="10"/>
      <c r="GYS111" s="10"/>
      <c r="GYT111" s="10"/>
      <c r="GYU111" s="10"/>
      <c r="GYV111" s="10"/>
      <c r="GYW111" s="10"/>
      <c r="GYX111" s="10"/>
      <c r="GYY111" s="10"/>
      <c r="GYZ111" s="10"/>
      <c r="GZA111" s="10"/>
      <c r="GZB111" s="10"/>
      <c r="GZC111" s="10"/>
      <c r="GZD111" s="10"/>
      <c r="GZE111" s="10"/>
      <c r="GZF111" s="10"/>
      <c r="GZG111" s="10"/>
      <c r="GZH111" s="10"/>
      <c r="GZI111" s="10"/>
      <c r="GZJ111" s="10"/>
      <c r="GZK111" s="10"/>
      <c r="GZL111" s="10"/>
      <c r="GZM111" s="10"/>
      <c r="GZN111" s="10"/>
      <c r="GZO111" s="10"/>
      <c r="GZP111" s="10"/>
      <c r="GZQ111" s="10"/>
      <c r="GZR111" s="10"/>
      <c r="GZS111" s="10"/>
      <c r="GZT111" s="10"/>
      <c r="GZU111" s="10"/>
      <c r="GZV111" s="10"/>
      <c r="GZW111" s="10"/>
      <c r="GZX111" s="10"/>
      <c r="GZY111" s="10"/>
      <c r="GZZ111" s="10"/>
      <c r="HAA111" s="10"/>
      <c r="HAB111" s="10"/>
      <c r="HAC111" s="10"/>
      <c r="HAD111" s="10"/>
      <c r="HAE111" s="10"/>
      <c r="HAF111" s="10"/>
      <c r="HAG111" s="10"/>
      <c r="HAH111" s="10"/>
      <c r="HAI111" s="10"/>
      <c r="HAJ111" s="10"/>
      <c r="HAK111" s="10"/>
      <c r="HAL111" s="10"/>
      <c r="HAM111" s="10"/>
      <c r="HAN111" s="10"/>
      <c r="HAO111" s="10"/>
      <c r="HAP111" s="10"/>
      <c r="HAQ111" s="10"/>
      <c r="HAR111" s="10"/>
      <c r="HAS111" s="10"/>
      <c r="HAT111" s="10"/>
      <c r="HAU111" s="10"/>
      <c r="HAV111" s="10"/>
      <c r="HAW111" s="10"/>
      <c r="HAX111" s="10"/>
      <c r="HAY111" s="10"/>
      <c r="HAZ111" s="10"/>
      <c r="HBA111" s="10"/>
      <c r="HBB111" s="10"/>
      <c r="HBC111" s="10"/>
      <c r="HBD111" s="10"/>
      <c r="HBE111" s="10"/>
      <c r="HBF111" s="10"/>
      <c r="HBG111" s="10"/>
      <c r="HBH111" s="10"/>
      <c r="HBI111" s="10"/>
      <c r="HBJ111" s="10"/>
      <c r="HBK111" s="10"/>
      <c r="HBL111" s="10"/>
      <c r="HBM111" s="10"/>
      <c r="HBN111" s="10"/>
      <c r="HBO111" s="10"/>
      <c r="HBP111" s="10"/>
      <c r="HBQ111" s="10"/>
      <c r="HBR111" s="10"/>
      <c r="HBS111" s="10"/>
      <c r="HBT111" s="10"/>
      <c r="HBU111" s="10"/>
      <c r="HBV111" s="10"/>
      <c r="HBW111" s="10"/>
      <c r="HBX111" s="10"/>
      <c r="HBY111" s="10"/>
      <c r="HBZ111" s="10"/>
      <c r="HCA111" s="10"/>
      <c r="HCB111" s="10"/>
      <c r="HCC111" s="10"/>
      <c r="HCD111" s="10"/>
      <c r="HCE111" s="10"/>
      <c r="HCF111" s="10"/>
      <c r="HCG111" s="10"/>
      <c r="HCH111" s="10"/>
      <c r="HCI111" s="10"/>
      <c r="HCJ111" s="10"/>
      <c r="HCK111" s="10"/>
      <c r="HCL111" s="10"/>
      <c r="HCM111" s="10"/>
      <c r="HCN111" s="10"/>
      <c r="HCO111" s="10"/>
      <c r="HCP111" s="10"/>
      <c r="HCQ111" s="10"/>
      <c r="HCR111" s="10"/>
      <c r="HCS111" s="10"/>
      <c r="HCT111" s="10"/>
      <c r="HCU111" s="10"/>
      <c r="HCV111" s="10"/>
      <c r="HCW111" s="10"/>
      <c r="HCX111" s="10"/>
      <c r="HCY111" s="10"/>
      <c r="HCZ111" s="10"/>
      <c r="HDA111" s="10"/>
      <c r="HDB111" s="10"/>
      <c r="HDC111" s="10"/>
      <c r="HDD111" s="10"/>
      <c r="HDE111" s="10"/>
      <c r="HDF111" s="10"/>
      <c r="HDG111" s="10"/>
      <c r="HDH111" s="10"/>
      <c r="HDI111" s="10"/>
      <c r="HDJ111" s="10"/>
      <c r="HDK111" s="10"/>
      <c r="HDL111" s="10"/>
      <c r="HDM111" s="10"/>
      <c r="HDN111" s="10"/>
      <c r="HDO111" s="10"/>
      <c r="HDP111" s="10"/>
      <c r="HDQ111" s="10"/>
      <c r="HDR111" s="10"/>
      <c r="HDS111" s="10"/>
      <c r="HDT111" s="10"/>
      <c r="HDU111" s="10"/>
      <c r="HDV111" s="10"/>
      <c r="HDW111" s="10"/>
      <c r="HDX111" s="10"/>
      <c r="HDY111" s="10"/>
      <c r="HDZ111" s="10"/>
      <c r="HEA111" s="10"/>
      <c r="HEB111" s="10"/>
      <c r="HEC111" s="10"/>
      <c r="HED111" s="10"/>
      <c r="HEE111" s="10"/>
      <c r="HEF111" s="10"/>
      <c r="HEG111" s="10"/>
      <c r="HEH111" s="10"/>
      <c r="HEI111" s="10"/>
      <c r="HEJ111" s="10"/>
      <c r="HEK111" s="10"/>
      <c r="HEL111" s="10"/>
      <c r="HEM111" s="10"/>
      <c r="HEN111" s="10"/>
      <c r="HEO111" s="10"/>
      <c r="HEP111" s="10"/>
      <c r="HEQ111" s="10"/>
      <c r="HER111" s="10"/>
      <c r="HES111" s="10"/>
      <c r="HET111" s="10"/>
      <c r="HEU111" s="10"/>
      <c r="HEV111" s="10"/>
      <c r="HEW111" s="10"/>
      <c r="HEX111" s="10"/>
      <c r="HEY111" s="10"/>
      <c r="HEZ111" s="10"/>
      <c r="HFA111" s="10"/>
      <c r="HFB111" s="10"/>
      <c r="HFC111" s="10"/>
      <c r="HFD111" s="10"/>
      <c r="HFE111" s="10"/>
      <c r="HFF111" s="10"/>
      <c r="HFG111" s="10"/>
      <c r="HFH111" s="10"/>
      <c r="HFI111" s="10"/>
      <c r="HFJ111" s="10"/>
      <c r="HFK111" s="10"/>
      <c r="HFL111" s="10"/>
      <c r="HFM111" s="10"/>
      <c r="HFN111" s="10"/>
      <c r="HFO111" s="10"/>
      <c r="HFP111" s="10"/>
      <c r="HFQ111" s="10"/>
      <c r="HFR111" s="10"/>
      <c r="HFS111" s="10"/>
      <c r="HFT111" s="10"/>
      <c r="HFU111" s="10"/>
      <c r="HFV111" s="10"/>
      <c r="HFW111" s="10"/>
      <c r="HFX111" s="10"/>
      <c r="HFY111" s="10"/>
      <c r="HFZ111" s="10"/>
      <c r="HGA111" s="10"/>
      <c r="HGB111" s="10"/>
      <c r="HGC111" s="10"/>
      <c r="HGD111" s="10"/>
      <c r="HGE111" s="10"/>
      <c r="HGF111" s="10"/>
      <c r="HGG111" s="10"/>
      <c r="HGH111" s="10"/>
      <c r="HGI111" s="10"/>
      <c r="HGJ111" s="10"/>
      <c r="HGK111" s="10"/>
      <c r="HGL111" s="10"/>
      <c r="HGM111" s="10"/>
      <c r="HGN111" s="10"/>
      <c r="HGO111" s="10"/>
      <c r="HGP111" s="10"/>
      <c r="HGQ111" s="10"/>
      <c r="HGR111" s="10"/>
      <c r="HGS111" s="10"/>
      <c r="HGT111" s="10"/>
      <c r="HGU111" s="10"/>
      <c r="HGV111" s="10"/>
      <c r="HGW111" s="10"/>
      <c r="HGX111" s="10"/>
      <c r="HGY111" s="10"/>
      <c r="HGZ111" s="10"/>
      <c r="HHA111" s="10"/>
      <c r="HHB111" s="10"/>
      <c r="HHC111" s="10"/>
      <c r="HHD111" s="10"/>
      <c r="HHE111" s="10"/>
      <c r="HHF111" s="10"/>
      <c r="HHG111" s="10"/>
      <c r="HHH111" s="10"/>
      <c r="HHI111" s="10"/>
      <c r="HHJ111" s="10"/>
      <c r="HHK111" s="10"/>
      <c r="HHL111" s="10"/>
      <c r="HHM111" s="10"/>
      <c r="HHN111" s="10"/>
      <c r="HHO111" s="10"/>
      <c r="HHP111" s="10"/>
      <c r="HHQ111" s="10"/>
      <c r="HHR111" s="10"/>
      <c r="HHS111" s="10"/>
      <c r="HHT111" s="10"/>
      <c r="HHU111" s="10"/>
      <c r="HHV111" s="10"/>
      <c r="HHW111" s="10"/>
      <c r="HHX111" s="10"/>
      <c r="HHY111" s="10"/>
      <c r="HHZ111" s="10"/>
      <c r="HIA111" s="10"/>
      <c r="HIB111" s="10"/>
      <c r="HIC111" s="10"/>
      <c r="HID111" s="10"/>
      <c r="HIE111" s="10"/>
      <c r="HIF111" s="10"/>
      <c r="HIG111" s="10"/>
      <c r="HIH111" s="10"/>
      <c r="HII111" s="10"/>
      <c r="HIJ111" s="10"/>
      <c r="HIK111" s="10"/>
      <c r="HIL111" s="10"/>
      <c r="HIM111" s="10"/>
      <c r="HIN111" s="10"/>
      <c r="HIO111" s="10"/>
      <c r="HIP111" s="10"/>
      <c r="HIQ111" s="10"/>
      <c r="HIR111" s="10"/>
      <c r="HIS111" s="10"/>
      <c r="HIT111" s="10"/>
      <c r="HIU111" s="10"/>
      <c r="HIV111" s="10"/>
      <c r="HIW111" s="10"/>
      <c r="HIX111" s="10"/>
      <c r="HIY111" s="10"/>
      <c r="HIZ111" s="10"/>
      <c r="HJA111" s="10"/>
      <c r="HJB111" s="10"/>
      <c r="HJC111" s="10"/>
      <c r="HJD111" s="10"/>
      <c r="HJE111" s="10"/>
      <c r="HJF111" s="10"/>
      <c r="HJG111" s="10"/>
      <c r="HJH111" s="10"/>
      <c r="HJI111" s="10"/>
      <c r="HJJ111" s="10"/>
      <c r="HJK111" s="10"/>
      <c r="HJL111" s="10"/>
      <c r="HJM111" s="10"/>
      <c r="HJN111" s="10"/>
      <c r="HJO111" s="10"/>
      <c r="HJP111" s="10"/>
      <c r="HJQ111" s="10"/>
      <c r="HJR111" s="10"/>
      <c r="HJS111" s="10"/>
      <c r="HJT111" s="10"/>
      <c r="HJU111" s="10"/>
      <c r="HJV111" s="10"/>
      <c r="HJW111" s="10"/>
      <c r="HJX111" s="10"/>
      <c r="HJY111" s="10"/>
      <c r="HJZ111" s="10"/>
      <c r="HKA111" s="10"/>
      <c r="HKB111" s="10"/>
      <c r="HKC111" s="10"/>
      <c r="HKD111" s="10"/>
      <c r="HKE111" s="10"/>
      <c r="HKF111" s="10"/>
      <c r="HKG111" s="10"/>
      <c r="HKH111" s="10"/>
      <c r="HKI111" s="10"/>
      <c r="HKJ111" s="10"/>
      <c r="HKK111" s="10"/>
      <c r="HKL111" s="10"/>
      <c r="HKM111" s="10"/>
      <c r="HKN111" s="10"/>
      <c r="HKO111" s="10"/>
      <c r="HKP111" s="10"/>
      <c r="HKQ111" s="10"/>
      <c r="HKR111" s="10"/>
      <c r="HKS111" s="10"/>
      <c r="HKT111" s="10"/>
      <c r="HKU111" s="10"/>
      <c r="HKV111" s="10"/>
      <c r="HKW111" s="10"/>
      <c r="HKX111" s="10"/>
      <c r="HKY111" s="10"/>
      <c r="HKZ111" s="10"/>
      <c r="HLA111" s="10"/>
      <c r="HLB111" s="10"/>
      <c r="HLC111" s="10"/>
      <c r="HLD111" s="10"/>
      <c r="HLE111" s="10"/>
      <c r="HLF111" s="10"/>
      <c r="HLG111" s="10"/>
      <c r="HLH111" s="10"/>
      <c r="HLI111" s="10"/>
      <c r="HLJ111" s="10"/>
      <c r="HLK111" s="10"/>
      <c r="HLL111" s="10"/>
      <c r="HLM111" s="10"/>
      <c r="HLN111" s="10"/>
      <c r="HLO111" s="10"/>
      <c r="HLP111" s="10"/>
      <c r="HLQ111" s="10"/>
      <c r="HLR111" s="10"/>
      <c r="HLS111" s="10"/>
      <c r="HLT111" s="10"/>
      <c r="HLU111" s="10"/>
      <c r="HLV111" s="10"/>
      <c r="HLW111" s="10"/>
      <c r="HLX111" s="10"/>
      <c r="HLY111" s="10"/>
      <c r="HLZ111" s="10"/>
      <c r="HMA111" s="10"/>
      <c r="HMB111" s="10"/>
      <c r="HMC111" s="10"/>
      <c r="HMD111" s="10"/>
      <c r="HME111" s="10"/>
      <c r="HMF111" s="10"/>
      <c r="HMG111" s="10"/>
      <c r="HMH111" s="10"/>
      <c r="HMI111" s="10"/>
      <c r="HMJ111" s="10"/>
      <c r="HMK111" s="10"/>
      <c r="HML111" s="10"/>
      <c r="HMM111" s="10"/>
      <c r="HMN111" s="10"/>
      <c r="HMO111" s="10"/>
      <c r="HMP111" s="10"/>
      <c r="HMQ111" s="10"/>
      <c r="HMR111" s="10"/>
      <c r="HMS111" s="10"/>
      <c r="HMT111" s="10"/>
      <c r="HMU111" s="10"/>
      <c r="HMV111" s="10"/>
      <c r="HMW111" s="10"/>
      <c r="HMX111" s="10"/>
      <c r="HMY111" s="10"/>
      <c r="HMZ111" s="10"/>
      <c r="HNA111" s="10"/>
      <c r="HNB111" s="10"/>
      <c r="HNC111" s="10"/>
      <c r="HND111" s="10"/>
      <c r="HNE111" s="10"/>
      <c r="HNF111" s="10"/>
      <c r="HNG111" s="10"/>
      <c r="HNH111" s="10"/>
      <c r="HNI111" s="10"/>
      <c r="HNJ111" s="10"/>
      <c r="HNK111" s="10"/>
      <c r="HNL111" s="10"/>
      <c r="HNM111" s="10"/>
      <c r="HNN111" s="10"/>
      <c r="HNO111" s="10"/>
      <c r="HNP111" s="10"/>
      <c r="HNQ111" s="10"/>
      <c r="HNR111" s="10"/>
      <c r="HNS111" s="10"/>
      <c r="HNT111" s="10"/>
      <c r="HNU111" s="10"/>
      <c r="HNV111" s="10"/>
      <c r="HNW111" s="10"/>
      <c r="HNX111" s="10"/>
      <c r="HNY111" s="10"/>
      <c r="HNZ111" s="10"/>
      <c r="HOA111" s="10"/>
      <c r="HOB111" s="10"/>
      <c r="HOC111" s="10"/>
      <c r="HOD111" s="10"/>
      <c r="HOE111" s="10"/>
      <c r="HOF111" s="10"/>
      <c r="HOG111" s="10"/>
      <c r="HOH111" s="10"/>
      <c r="HOI111" s="10"/>
      <c r="HOJ111" s="10"/>
      <c r="HOK111" s="10"/>
      <c r="HOL111" s="10"/>
      <c r="HOM111" s="10"/>
      <c r="HON111" s="10"/>
      <c r="HOO111" s="10"/>
      <c r="HOP111" s="10"/>
      <c r="HOQ111" s="10"/>
      <c r="HOR111" s="10"/>
      <c r="HOS111" s="10"/>
      <c r="HOT111" s="10"/>
      <c r="HOU111" s="10"/>
      <c r="HOV111" s="10"/>
      <c r="HOW111" s="10"/>
      <c r="HOX111" s="10"/>
      <c r="HOY111" s="10"/>
      <c r="HOZ111" s="10"/>
      <c r="HPA111" s="10"/>
      <c r="HPB111" s="10"/>
      <c r="HPC111" s="10"/>
      <c r="HPD111" s="10"/>
      <c r="HPE111" s="10"/>
      <c r="HPF111" s="10"/>
      <c r="HPG111" s="10"/>
      <c r="HPH111" s="10"/>
      <c r="HPI111" s="10"/>
      <c r="HPJ111" s="10"/>
      <c r="HPK111" s="10"/>
      <c r="HPL111" s="10"/>
      <c r="HPM111" s="10"/>
      <c r="HPN111" s="10"/>
      <c r="HPO111" s="10"/>
      <c r="HPP111" s="10"/>
      <c r="HPQ111" s="10"/>
      <c r="HPR111" s="10"/>
      <c r="HPS111" s="10"/>
      <c r="HPT111" s="10"/>
      <c r="HPU111" s="10"/>
      <c r="HPV111" s="10"/>
      <c r="HPW111" s="10"/>
      <c r="HPX111" s="10"/>
      <c r="HPY111" s="10"/>
      <c r="HPZ111" s="10"/>
      <c r="HQA111" s="10"/>
      <c r="HQB111" s="10"/>
      <c r="HQC111" s="10"/>
      <c r="HQD111" s="10"/>
      <c r="HQE111" s="10"/>
      <c r="HQF111" s="10"/>
      <c r="HQG111" s="10"/>
      <c r="HQH111" s="10"/>
      <c r="HQI111" s="10"/>
      <c r="HQJ111" s="10"/>
      <c r="HQK111" s="10"/>
      <c r="HQL111" s="10"/>
      <c r="HQM111" s="10"/>
      <c r="HQN111" s="10"/>
      <c r="HQO111" s="10"/>
      <c r="HQP111" s="10"/>
      <c r="HQQ111" s="10"/>
      <c r="HQR111" s="10"/>
      <c r="HQS111" s="10"/>
      <c r="HQT111" s="10"/>
      <c r="HQU111" s="10"/>
      <c r="HQV111" s="10"/>
      <c r="HQW111" s="10"/>
      <c r="HQX111" s="10"/>
      <c r="HQY111" s="10"/>
      <c r="HQZ111" s="10"/>
      <c r="HRA111" s="10"/>
      <c r="HRB111" s="10"/>
      <c r="HRC111" s="10"/>
      <c r="HRD111" s="10"/>
      <c r="HRE111" s="10"/>
      <c r="HRF111" s="10"/>
      <c r="HRG111" s="10"/>
      <c r="HRH111" s="10"/>
      <c r="HRI111" s="10"/>
      <c r="HRJ111" s="10"/>
      <c r="HRK111" s="10"/>
      <c r="HRL111" s="10"/>
      <c r="HRM111" s="10"/>
      <c r="HRN111" s="10"/>
      <c r="HRO111" s="10"/>
      <c r="HRP111" s="10"/>
      <c r="HRQ111" s="10"/>
      <c r="HRR111" s="10"/>
      <c r="HRS111" s="10"/>
      <c r="HRT111" s="10"/>
      <c r="HRU111" s="10"/>
      <c r="HRV111" s="10"/>
      <c r="HRW111" s="10"/>
      <c r="HRX111" s="10"/>
      <c r="HRY111" s="10"/>
      <c r="HRZ111" s="10"/>
      <c r="HSA111" s="10"/>
      <c r="HSB111" s="10"/>
      <c r="HSC111" s="10"/>
      <c r="HSD111" s="10"/>
      <c r="HSE111" s="10"/>
      <c r="HSF111" s="10"/>
      <c r="HSG111" s="10"/>
      <c r="HSH111" s="10"/>
      <c r="HSI111" s="10"/>
      <c r="HSJ111" s="10"/>
      <c r="HSK111" s="10"/>
      <c r="HSL111" s="10"/>
      <c r="HSM111" s="10"/>
      <c r="HSN111" s="10"/>
      <c r="HSO111" s="10"/>
      <c r="HSP111" s="10"/>
      <c r="HSQ111" s="10"/>
      <c r="HSR111" s="10"/>
      <c r="HSS111" s="10"/>
      <c r="HST111" s="10"/>
      <c r="HSU111" s="10"/>
      <c r="HSV111" s="10"/>
      <c r="HSW111" s="10"/>
      <c r="HSX111" s="10"/>
      <c r="HSY111" s="10"/>
      <c r="HSZ111" s="10"/>
      <c r="HTA111" s="10"/>
      <c r="HTB111" s="10"/>
      <c r="HTC111" s="10"/>
      <c r="HTD111" s="10"/>
      <c r="HTE111" s="10"/>
      <c r="HTF111" s="10"/>
      <c r="HTG111" s="10"/>
      <c r="HTH111" s="10"/>
      <c r="HTI111" s="10"/>
      <c r="HTJ111" s="10"/>
      <c r="HTK111" s="10"/>
      <c r="HTL111" s="10"/>
      <c r="HTM111" s="10"/>
      <c r="HTN111" s="10"/>
      <c r="HTO111" s="10"/>
      <c r="HTP111" s="10"/>
      <c r="HTQ111" s="10"/>
      <c r="HTR111" s="10"/>
      <c r="HTS111" s="10"/>
      <c r="HTT111" s="10"/>
      <c r="HTU111" s="10"/>
      <c r="HTV111" s="10"/>
      <c r="HTW111" s="10"/>
      <c r="HTX111" s="10"/>
      <c r="HTY111" s="10"/>
      <c r="HTZ111" s="10"/>
      <c r="HUA111" s="10"/>
      <c r="HUB111" s="10"/>
      <c r="HUC111" s="10"/>
      <c r="HUD111" s="10"/>
      <c r="HUE111" s="10"/>
      <c r="HUF111" s="10"/>
      <c r="HUG111" s="10"/>
      <c r="HUH111" s="10"/>
      <c r="HUI111" s="10"/>
      <c r="HUJ111" s="10"/>
      <c r="HUK111" s="10"/>
      <c r="HUL111" s="10"/>
      <c r="HUM111" s="10"/>
      <c r="HUN111" s="10"/>
      <c r="HUO111" s="10"/>
      <c r="HUP111" s="10"/>
      <c r="HUQ111" s="10"/>
      <c r="HUR111" s="10"/>
      <c r="HUS111" s="10"/>
      <c r="HUT111" s="10"/>
      <c r="HUU111" s="10"/>
      <c r="HUV111" s="10"/>
      <c r="HUW111" s="10"/>
      <c r="HUX111" s="10"/>
      <c r="HUY111" s="10"/>
      <c r="HUZ111" s="10"/>
      <c r="HVA111" s="10"/>
      <c r="HVB111" s="10"/>
      <c r="HVC111" s="10"/>
      <c r="HVD111" s="10"/>
      <c r="HVE111" s="10"/>
      <c r="HVF111" s="10"/>
      <c r="HVG111" s="10"/>
      <c r="HVH111" s="10"/>
      <c r="HVI111" s="10"/>
      <c r="HVJ111" s="10"/>
      <c r="HVK111" s="10"/>
      <c r="HVL111" s="10"/>
      <c r="HVM111" s="10"/>
      <c r="HVN111" s="10"/>
      <c r="HVO111" s="10"/>
      <c r="HVP111" s="10"/>
      <c r="HVQ111" s="10"/>
      <c r="HVR111" s="10"/>
      <c r="HVS111" s="10"/>
      <c r="HVT111" s="10"/>
      <c r="HVU111" s="10"/>
      <c r="HVV111" s="10"/>
      <c r="HVW111" s="10"/>
      <c r="HVX111" s="10"/>
      <c r="HVY111" s="10"/>
      <c r="HVZ111" s="10"/>
      <c r="HWA111" s="10"/>
      <c r="HWB111" s="10"/>
      <c r="HWC111" s="10"/>
      <c r="HWD111" s="10"/>
      <c r="HWE111" s="10"/>
      <c r="HWF111" s="10"/>
      <c r="HWG111" s="10"/>
      <c r="HWH111" s="10"/>
      <c r="HWI111" s="10"/>
      <c r="HWJ111" s="10"/>
      <c r="HWK111" s="10"/>
      <c r="HWL111" s="10"/>
      <c r="HWM111" s="10"/>
      <c r="HWN111" s="10"/>
      <c r="HWO111" s="10"/>
      <c r="HWP111" s="10"/>
      <c r="HWQ111" s="10"/>
      <c r="HWR111" s="10"/>
      <c r="HWS111" s="10"/>
      <c r="HWT111" s="10"/>
      <c r="HWU111" s="10"/>
      <c r="HWV111" s="10"/>
      <c r="HWW111" s="10"/>
      <c r="HWX111" s="10"/>
      <c r="HWY111" s="10"/>
      <c r="HWZ111" s="10"/>
      <c r="HXA111" s="10"/>
      <c r="HXB111" s="10"/>
      <c r="HXC111" s="10"/>
      <c r="HXD111" s="10"/>
      <c r="HXE111" s="10"/>
      <c r="HXF111" s="10"/>
      <c r="HXG111" s="10"/>
      <c r="HXH111" s="10"/>
      <c r="HXI111" s="10"/>
      <c r="HXJ111" s="10"/>
      <c r="HXK111" s="10"/>
      <c r="HXL111" s="10"/>
      <c r="HXM111" s="10"/>
      <c r="HXN111" s="10"/>
      <c r="HXO111" s="10"/>
      <c r="HXP111" s="10"/>
      <c r="HXQ111" s="10"/>
      <c r="HXR111" s="10"/>
      <c r="HXS111" s="10"/>
      <c r="HXT111" s="10"/>
      <c r="HXU111" s="10"/>
      <c r="HXV111" s="10"/>
      <c r="HXW111" s="10"/>
      <c r="HXX111" s="10"/>
      <c r="HXY111" s="10"/>
      <c r="HXZ111" s="10"/>
      <c r="HYA111" s="10"/>
      <c r="HYB111" s="10"/>
      <c r="HYC111" s="10"/>
      <c r="HYD111" s="10"/>
      <c r="HYE111" s="10"/>
      <c r="HYF111" s="10"/>
      <c r="HYG111" s="10"/>
      <c r="HYH111" s="10"/>
      <c r="HYI111" s="10"/>
      <c r="HYJ111" s="10"/>
      <c r="HYK111" s="10"/>
      <c r="HYL111" s="10"/>
      <c r="HYM111" s="10"/>
      <c r="HYN111" s="10"/>
      <c r="HYO111" s="10"/>
      <c r="HYP111" s="10"/>
      <c r="HYQ111" s="10"/>
      <c r="HYR111" s="10"/>
      <c r="HYS111" s="10"/>
      <c r="HYT111" s="10"/>
      <c r="HYU111" s="10"/>
      <c r="HYV111" s="10"/>
      <c r="HYW111" s="10"/>
      <c r="HYX111" s="10"/>
      <c r="HYY111" s="10"/>
      <c r="HYZ111" s="10"/>
      <c r="HZA111" s="10"/>
      <c r="HZB111" s="10"/>
      <c r="HZC111" s="10"/>
      <c r="HZD111" s="10"/>
      <c r="HZE111" s="10"/>
      <c r="HZF111" s="10"/>
      <c r="HZG111" s="10"/>
      <c r="HZH111" s="10"/>
      <c r="HZI111" s="10"/>
      <c r="HZJ111" s="10"/>
      <c r="HZK111" s="10"/>
      <c r="HZL111" s="10"/>
      <c r="HZM111" s="10"/>
      <c r="HZN111" s="10"/>
      <c r="HZO111" s="10"/>
      <c r="HZP111" s="10"/>
      <c r="HZQ111" s="10"/>
      <c r="HZR111" s="10"/>
      <c r="HZS111" s="10"/>
      <c r="HZT111" s="10"/>
      <c r="HZU111" s="10"/>
      <c r="HZV111" s="10"/>
      <c r="HZW111" s="10"/>
      <c r="HZX111" s="10"/>
      <c r="HZY111" s="10"/>
      <c r="HZZ111" s="10"/>
      <c r="IAA111" s="10"/>
      <c r="IAB111" s="10"/>
      <c r="IAC111" s="10"/>
      <c r="IAD111" s="10"/>
      <c r="IAE111" s="10"/>
      <c r="IAF111" s="10"/>
      <c r="IAG111" s="10"/>
      <c r="IAH111" s="10"/>
      <c r="IAI111" s="10"/>
      <c r="IAJ111" s="10"/>
      <c r="IAK111" s="10"/>
      <c r="IAL111" s="10"/>
      <c r="IAM111" s="10"/>
      <c r="IAN111" s="10"/>
      <c r="IAO111" s="10"/>
      <c r="IAP111" s="10"/>
      <c r="IAQ111" s="10"/>
      <c r="IAR111" s="10"/>
      <c r="IAS111" s="10"/>
      <c r="IAT111" s="10"/>
      <c r="IAU111" s="10"/>
      <c r="IAV111" s="10"/>
      <c r="IAW111" s="10"/>
      <c r="IAX111" s="10"/>
      <c r="IAY111" s="10"/>
      <c r="IAZ111" s="10"/>
      <c r="IBA111" s="10"/>
      <c r="IBB111" s="10"/>
      <c r="IBC111" s="10"/>
      <c r="IBD111" s="10"/>
      <c r="IBE111" s="10"/>
      <c r="IBF111" s="10"/>
      <c r="IBG111" s="10"/>
      <c r="IBH111" s="10"/>
      <c r="IBI111" s="10"/>
      <c r="IBJ111" s="10"/>
      <c r="IBK111" s="10"/>
      <c r="IBL111" s="10"/>
      <c r="IBM111" s="10"/>
      <c r="IBN111" s="10"/>
      <c r="IBO111" s="10"/>
      <c r="IBP111" s="10"/>
      <c r="IBQ111" s="10"/>
      <c r="IBR111" s="10"/>
      <c r="IBS111" s="10"/>
      <c r="IBT111" s="10"/>
      <c r="IBU111" s="10"/>
      <c r="IBV111" s="10"/>
      <c r="IBW111" s="10"/>
      <c r="IBX111" s="10"/>
      <c r="IBY111" s="10"/>
      <c r="IBZ111" s="10"/>
      <c r="ICA111" s="10"/>
      <c r="ICB111" s="10"/>
      <c r="ICC111" s="10"/>
      <c r="ICD111" s="10"/>
      <c r="ICE111" s="10"/>
      <c r="ICF111" s="10"/>
      <c r="ICG111" s="10"/>
      <c r="ICH111" s="10"/>
      <c r="ICI111" s="10"/>
      <c r="ICJ111" s="10"/>
      <c r="ICK111" s="10"/>
      <c r="ICL111" s="10"/>
      <c r="ICM111" s="10"/>
      <c r="ICN111" s="10"/>
      <c r="ICO111" s="10"/>
      <c r="ICP111" s="10"/>
      <c r="ICQ111" s="10"/>
      <c r="ICR111" s="10"/>
      <c r="ICS111" s="10"/>
      <c r="ICT111" s="10"/>
      <c r="ICU111" s="10"/>
      <c r="ICV111" s="10"/>
      <c r="ICW111" s="10"/>
      <c r="ICX111" s="10"/>
      <c r="ICY111" s="10"/>
      <c r="ICZ111" s="10"/>
      <c r="IDA111" s="10"/>
      <c r="IDB111" s="10"/>
      <c r="IDC111" s="10"/>
      <c r="IDD111" s="10"/>
      <c r="IDE111" s="10"/>
      <c r="IDF111" s="10"/>
      <c r="IDG111" s="10"/>
      <c r="IDH111" s="10"/>
      <c r="IDI111" s="10"/>
      <c r="IDJ111" s="10"/>
      <c r="IDK111" s="10"/>
      <c r="IDL111" s="10"/>
      <c r="IDM111" s="10"/>
      <c r="IDN111" s="10"/>
      <c r="IDO111" s="10"/>
      <c r="IDP111" s="10"/>
      <c r="IDQ111" s="10"/>
      <c r="IDR111" s="10"/>
      <c r="IDS111" s="10"/>
      <c r="IDT111" s="10"/>
      <c r="IDU111" s="10"/>
      <c r="IDV111" s="10"/>
      <c r="IDW111" s="10"/>
      <c r="IDX111" s="10"/>
      <c r="IDY111" s="10"/>
      <c r="IDZ111" s="10"/>
      <c r="IEA111" s="10"/>
      <c r="IEB111" s="10"/>
      <c r="IEC111" s="10"/>
      <c r="IED111" s="10"/>
      <c r="IEE111" s="10"/>
      <c r="IEF111" s="10"/>
      <c r="IEG111" s="10"/>
      <c r="IEH111" s="10"/>
      <c r="IEI111" s="10"/>
      <c r="IEJ111" s="10"/>
      <c r="IEK111" s="10"/>
      <c r="IEL111" s="10"/>
      <c r="IEM111" s="10"/>
      <c r="IEN111" s="10"/>
      <c r="IEO111" s="10"/>
      <c r="IEP111" s="10"/>
      <c r="IEQ111" s="10"/>
      <c r="IER111" s="10"/>
      <c r="IES111" s="10"/>
      <c r="IET111" s="10"/>
      <c r="IEU111" s="10"/>
      <c r="IEV111" s="10"/>
      <c r="IEW111" s="10"/>
      <c r="IEX111" s="10"/>
      <c r="IEY111" s="10"/>
      <c r="IEZ111" s="10"/>
      <c r="IFA111" s="10"/>
      <c r="IFB111" s="10"/>
      <c r="IFC111" s="10"/>
      <c r="IFD111" s="10"/>
      <c r="IFE111" s="10"/>
      <c r="IFF111" s="10"/>
      <c r="IFG111" s="10"/>
      <c r="IFH111" s="10"/>
      <c r="IFI111" s="10"/>
      <c r="IFJ111" s="10"/>
      <c r="IFK111" s="10"/>
      <c r="IFL111" s="10"/>
      <c r="IFM111" s="10"/>
      <c r="IFN111" s="10"/>
      <c r="IFO111" s="10"/>
      <c r="IFP111" s="10"/>
      <c r="IFQ111" s="10"/>
      <c r="IFR111" s="10"/>
      <c r="IFS111" s="10"/>
      <c r="IFT111" s="10"/>
      <c r="IFU111" s="10"/>
      <c r="IFV111" s="10"/>
      <c r="IFW111" s="10"/>
      <c r="IFX111" s="10"/>
      <c r="IFY111" s="10"/>
      <c r="IFZ111" s="10"/>
      <c r="IGA111" s="10"/>
      <c r="IGB111" s="10"/>
      <c r="IGC111" s="10"/>
      <c r="IGD111" s="10"/>
      <c r="IGE111" s="10"/>
      <c r="IGF111" s="10"/>
      <c r="IGG111" s="10"/>
      <c r="IGH111" s="10"/>
      <c r="IGI111" s="10"/>
      <c r="IGJ111" s="10"/>
      <c r="IGK111" s="10"/>
      <c r="IGL111" s="10"/>
      <c r="IGM111" s="10"/>
      <c r="IGN111" s="10"/>
      <c r="IGO111" s="10"/>
      <c r="IGP111" s="10"/>
      <c r="IGQ111" s="10"/>
      <c r="IGR111" s="10"/>
      <c r="IGS111" s="10"/>
      <c r="IGT111" s="10"/>
      <c r="IGU111" s="10"/>
      <c r="IGV111" s="10"/>
      <c r="IGW111" s="10"/>
      <c r="IGX111" s="10"/>
      <c r="IGY111" s="10"/>
      <c r="IGZ111" s="10"/>
      <c r="IHA111" s="10"/>
      <c r="IHB111" s="10"/>
      <c r="IHC111" s="10"/>
      <c r="IHD111" s="10"/>
      <c r="IHE111" s="10"/>
      <c r="IHF111" s="10"/>
      <c r="IHG111" s="10"/>
      <c r="IHH111" s="10"/>
      <c r="IHI111" s="10"/>
      <c r="IHJ111" s="10"/>
      <c r="IHK111" s="10"/>
      <c r="IHL111" s="10"/>
      <c r="IHM111" s="10"/>
      <c r="IHN111" s="10"/>
      <c r="IHO111" s="10"/>
      <c r="IHP111" s="10"/>
      <c r="IHQ111" s="10"/>
      <c r="IHR111" s="10"/>
      <c r="IHS111" s="10"/>
      <c r="IHT111" s="10"/>
      <c r="IHU111" s="10"/>
      <c r="IHV111" s="10"/>
      <c r="IHW111" s="10"/>
      <c r="IHX111" s="10"/>
      <c r="IHY111" s="10"/>
      <c r="IHZ111" s="10"/>
      <c r="IIA111" s="10"/>
      <c r="IIB111" s="10"/>
      <c r="IIC111" s="10"/>
      <c r="IID111" s="10"/>
      <c r="IIE111" s="10"/>
      <c r="IIF111" s="10"/>
      <c r="IIG111" s="10"/>
      <c r="IIH111" s="10"/>
      <c r="III111" s="10"/>
      <c r="IIJ111" s="10"/>
      <c r="IIK111" s="10"/>
      <c r="IIL111" s="10"/>
      <c r="IIM111" s="10"/>
      <c r="IIN111" s="10"/>
      <c r="IIO111" s="10"/>
      <c r="IIP111" s="10"/>
      <c r="IIQ111" s="10"/>
      <c r="IIR111" s="10"/>
      <c r="IIS111" s="10"/>
      <c r="IIT111" s="10"/>
      <c r="IIU111" s="10"/>
      <c r="IIV111" s="10"/>
      <c r="IIW111" s="10"/>
      <c r="IIX111" s="10"/>
      <c r="IIY111" s="10"/>
      <c r="IIZ111" s="10"/>
      <c r="IJA111" s="10"/>
      <c r="IJB111" s="10"/>
      <c r="IJC111" s="10"/>
      <c r="IJD111" s="10"/>
      <c r="IJE111" s="10"/>
      <c r="IJF111" s="10"/>
      <c r="IJG111" s="10"/>
      <c r="IJH111" s="10"/>
      <c r="IJI111" s="10"/>
      <c r="IJJ111" s="10"/>
      <c r="IJK111" s="10"/>
      <c r="IJL111" s="10"/>
      <c r="IJM111" s="10"/>
      <c r="IJN111" s="10"/>
      <c r="IJO111" s="10"/>
      <c r="IJP111" s="10"/>
      <c r="IJQ111" s="10"/>
      <c r="IJR111" s="10"/>
      <c r="IJS111" s="10"/>
      <c r="IJT111" s="10"/>
      <c r="IJU111" s="10"/>
      <c r="IJV111" s="10"/>
      <c r="IJW111" s="10"/>
      <c r="IJX111" s="10"/>
      <c r="IJY111" s="10"/>
      <c r="IJZ111" s="10"/>
      <c r="IKA111" s="10"/>
      <c r="IKB111" s="10"/>
      <c r="IKC111" s="10"/>
      <c r="IKD111" s="10"/>
      <c r="IKE111" s="10"/>
      <c r="IKF111" s="10"/>
      <c r="IKG111" s="10"/>
      <c r="IKH111" s="10"/>
      <c r="IKI111" s="10"/>
      <c r="IKJ111" s="10"/>
      <c r="IKK111" s="10"/>
      <c r="IKL111" s="10"/>
      <c r="IKM111" s="10"/>
      <c r="IKN111" s="10"/>
      <c r="IKO111" s="10"/>
      <c r="IKP111" s="10"/>
      <c r="IKQ111" s="10"/>
      <c r="IKR111" s="10"/>
      <c r="IKS111" s="10"/>
      <c r="IKT111" s="10"/>
      <c r="IKU111" s="10"/>
      <c r="IKV111" s="10"/>
      <c r="IKW111" s="10"/>
      <c r="IKX111" s="10"/>
      <c r="IKY111" s="10"/>
      <c r="IKZ111" s="10"/>
      <c r="ILA111" s="10"/>
      <c r="ILB111" s="10"/>
      <c r="ILC111" s="10"/>
      <c r="ILD111" s="10"/>
      <c r="ILE111" s="10"/>
      <c r="ILF111" s="10"/>
      <c r="ILG111" s="10"/>
      <c r="ILH111" s="10"/>
      <c r="ILI111" s="10"/>
      <c r="ILJ111" s="10"/>
      <c r="ILK111" s="10"/>
      <c r="ILL111" s="10"/>
      <c r="ILM111" s="10"/>
      <c r="ILN111" s="10"/>
      <c r="ILO111" s="10"/>
      <c r="ILP111" s="10"/>
      <c r="ILQ111" s="10"/>
      <c r="ILR111" s="10"/>
      <c r="ILS111" s="10"/>
      <c r="ILT111" s="10"/>
      <c r="ILU111" s="10"/>
      <c r="ILV111" s="10"/>
      <c r="ILW111" s="10"/>
      <c r="ILX111" s="10"/>
      <c r="ILY111" s="10"/>
      <c r="ILZ111" s="10"/>
      <c r="IMA111" s="10"/>
      <c r="IMB111" s="10"/>
      <c r="IMC111" s="10"/>
      <c r="IMD111" s="10"/>
      <c r="IME111" s="10"/>
      <c r="IMF111" s="10"/>
      <c r="IMG111" s="10"/>
      <c r="IMH111" s="10"/>
      <c r="IMI111" s="10"/>
      <c r="IMJ111" s="10"/>
      <c r="IMK111" s="10"/>
      <c r="IML111" s="10"/>
      <c r="IMM111" s="10"/>
      <c r="IMN111" s="10"/>
      <c r="IMO111" s="10"/>
      <c r="IMP111" s="10"/>
      <c r="IMQ111" s="10"/>
      <c r="IMR111" s="10"/>
      <c r="IMS111" s="10"/>
      <c r="IMT111" s="10"/>
      <c r="IMU111" s="10"/>
      <c r="IMV111" s="10"/>
      <c r="IMW111" s="10"/>
      <c r="IMX111" s="10"/>
      <c r="IMY111" s="10"/>
      <c r="IMZ111" s="10"/>
      <c r="INA111" s="10"/>
      <c r="INB111" s="10"/>
      <c r="INC111" s="10"/>
      <c r="IND111" s="10"/>
      <c r="INE111" s="10"/>
      <c r="INF111" s="10"/>
      <c r="ING111" s="10"/>
      <c r="INH111" s="10"/>
      <c r="INI111" s="10"/>
      <c r="INJ111" s="10"/>
      <c r="INK111" s="10"/>
      <c r="INL111" s="10"/>
      <c r="INM111" s="10"/>
      <c r="INN111" s="10"/>
      <c r="INO111" s="10"/>
      <c r="INP111" s="10"/>
      <c r="INQ111" s="10"/>
      <c r="INR111" s="10"/>
      <c r="INS111" s="10"/>
      <c r="INT111" s="10"/>
      <c r="INU111" s="10"/>
      <c r="INV111" s="10"/>
      <c r="INW111" s="10"/>
      <c r="INX111" s="10"/>
      <c r="INY111" s="10"/>
      <c r="INZ111" s="10"/>
      <c r="IOA111" s="10"/>
      <c r="IOB111" s="10"/>
      <c r="IOC111" s="10"/>
      <c r="IOD111" s="10"/>
      <c r="IOE111" s="10"/>
      <c r="IOF111" s="10"/>
      <c r="IOG111" s="10"/>
      <c r="IOH111" s="10"/>
      <c r="IOI111" s="10"/>
      <c r="IOJ111" s="10"/>
      <c r="IOK111" s="10"/>
      <c r="IOL111" s="10"/>
      <c r="IOM111" s="10"/>
      <c r="ION111" s="10"/>
      <c r="IOO111" s="10"/>
      <c r="IOP111" s="10"/>
      <c r="IOQ111" s="10"/>
      <c r="IOR111" s="10"/>
      <c r="IOS111" s="10"/>
      <c r="IOT111" s="10"/>
      <c r="IOU111" s="10"/>
      <c r="IOV111" s="10"/>
      <c r="IOW111" s="10"/>
      <c r="IOX111" s="10"/>
      <c r="IOY111" s="10"/>
      <c r="IOZ111" s="10"/>
      <c r="IPA111" s="10"/>
      <c r="IPB111" s="10"/>
      <c r="IPC111" s="10"/>
      <c r="IPD111" s="10"/>
      <c r="IPE111" s="10"/>
      <c r="IPF111" s="10"/>
      <c r="IPG111" s="10"/>
      <c r="IPH111" s="10"/>
      <c r="IPI111" s="10"/>
      <c r="IPJ111" s="10"/>
      <c r="IPK111" s="10"/>
      <c r="IPL111" s="10"/>
      <c r="IPM111" s="10"/>
      <c r="IPN111" s="10"/>
      <c r="IPO111" s="10"/>
      <c r="IPP111" s="10"/>
      <c r="IPQ111" s="10"/>
      <c r="IPR111" s="10"/>
      <c r="IPS111" s="10"/>
      <c r="IPT111" s="10"/>
      <c r="IPU111" s="10"/>
      <c r="IPV111" s="10"/>
      <c r="IPW111" s="10"/>
      <c r="IPX111" s="10"/>
      <c r="IPY111" s="10"/>
      <c r="IPZ111" s="10"/>
      <c r="IQA111" s="10"/>
      <c r="IQB111" s="10"/>
      <c r="IQC111" s="10"/>
      <c r="IQD111" s="10"/>
      <c r="IQE111" s="10"/>
      <c r="IQF111" s="10"/>
      <c r="IQG111" s="10"/>
      <c r="IQH111" s="10"/>
      <c r="IQI111" s="10"/>
      <c r="IQJ111" s="10"/>
      <c r="IQK111" s="10"/>
      <c r="IQL111" s="10"/>
      <c r="IQM111" s="10"/>
      <c r="IQN111" s="10"/>
      <c r="IQO111" s="10"/>
      <c r="IQP111" s="10"/>
      <c r="IQQ111" s="10"/>
      <c r="IQR111" s="10"/>
      <c r="IQS111" s="10"/>
      <c r="IQT111" s="10"/>
      <c r="IQU111" s="10"/>
      <c r="IQV111" s="10"/>
      <c r="IQW111" s="10"/>
      <c r="IQX111" s="10"/>
      <c r="IQY111" s="10"/>
      <c r="IQZ111" s="10"/>
      <c r="IRA111" s="10"/>
      <c r="IRB111" s="10"/>
      <c r="IRC111" s="10"/>
      <c r="IRD111" s="10"/>
      <c r="IRE111" s="10"/>
      <c r="IRF111" s="10"/>
      <c r="IRG111" s="10"/>
      <c r="IRH111" s="10"/>
      <c r="IRI111" s="10"/>
      <c r="IRJ111" s="10"/>
      <c r="IRK111" s="10"/>
      <c r="IRL111" s="10"/>
      <c r="IRM111" s="10"/>
      <c r="IRN111" s="10"/>
      <c r="IRO111" s="10"/>
      <c r="IRP111" s="10"/>
      <c r="IRQ111" s="10"/>
      <c r="IRR111" s="10"/>
      <c r="IRS111" s="10"/>
      <c r="IRT111" s="10"/>
      <c r="IRU111" s="10"/>
      <c r="IRV111" s="10"/>
      <c r="IRW111" s="10"/>
      <c r="IRX111" s="10"/>
      <c r="IRY111" s="10"/>
      <c r="IRZ111" s="10"/>
      <c r="ISA111" s="10"/>
      <c r="ISB111" s="10"/>
      <c r="ISC111" s="10"/>
      <c r="ISD111" s="10"/>
      <c r="ISE111" s="10"/>
      <c r="ISF111" s="10"/>
      <c r="ISG111" s="10"/>
      <c r="ISH111" s="10"/>
      <c r="ISI111" s="10"/>
      <c r="ISJ111" s="10"/>
      <c r="ISK111" s="10"/>
      <c r="ISL111" s="10"/>
      <c r="ISM111" s="10"/>
      <c r="ISN111" s="10"/>
      <c r="ISO111" s="10"/>
      <c r="ISP111" s="10"/>
      <c r="ISQ111" s="10"/>
      <c r="ISR111" s="10"/>
      <c r="ISS111" s="10"/>
      <c r="IST111" s="10"/>
      <c r="ISU111" s="10"/>
      <c r="ISV111" s="10"/>
      <c r="ISW111" s="10"/>
      <c r="ISX111" s="10"/>
      <c r="ISY111" s="10"/>
      <c r="ISZ111" s="10"/>
      <c r="ITA111" s="10"/>
      <c r="ITB111" s="10"/>
      <c r="ITC111" s="10"/>
      <c r="ITD111" s="10"/>
      <c r="ITE111" s="10"/>
      <c r="ITF111" s="10"/>
      <c r="ITG111" s="10"/>
      <c r="ITH111" s="10"/>
      <c r="ITI111" s="10"/>
      <c r="ITJ111" s="10"/>
      <c r="ITK111" s="10"/>
      <c r="ITL111" s="10"/>
      <c r="ITM111" s="10"/>
      <c r="ITN111" s="10"/>
      <c r="ITO111" s="10"/>
      <c r="ITP111" s="10"/>
      <c r="ITQ111" s="10"/>
      <c r="ITR111" s="10"/>
      <c r="ITS111" s="10"/>
      <c r="ITT111" s="10"/>
      <c r="ITU111" s="10"/>
      <c r="ITV111" s="10"/>
      <c r="ITW111" s="10"/>
      <c r="ITX111" s="10"/>
      <c r="ITY111" s="10"/>
      <c r="ITZ111" s="10"/>
      <c r="IUA111" s="10"/>
      <c r="IUB111" s="10"/>
      <c r="IUC111" s="10"/>
      <c r="IUD111" s="10"/>
      <c r="IUE111" s="10"/>
      <c r="IUF111" s="10"/>
      <c r="IUG111" s="10"/>
      <c r="IUH111" s="10"/>
      <c r="IUI111" s="10"/>
      <c r="IUJ111" s="10"/>
      <c r="IUK111" s="10"/>
      <c r="IUL111" s="10"/>
      <c r="IUM111" s="10"/>
      <c r="IUN111" s="10"/>
      <c r="IUO111" s="10"/>
      <c r="IUP111" s="10"/>
      <c r="IUQ111" s="10"/>
      <c r="IUR111" s="10"/>
      <c r="IUS111" s="10"/>
      <c r="IUT111" s="10"/>
      <c r="IUU111" s="10"/>
      <c r="IUV111" s="10"/>
      <c r="IUW111" s="10"/>
      <c r="IUX111" s="10"/>
      <c r="IUY111" s="10"/>
      <c r="IUZ111" s="10"/>
      <c r="IVA111" s="10"/>
      <c r="IVB111" s="10"/>
      <c r="IVC111" s="10"/>
      <c r="IVD111" s="10"/>
      <c r="IVE111" s="10"/>
      <c r="IVF111" s="10"/>
      <c r="IVG111" s="10"/>
      <c r="IVH111" s="10"/>
      <c r="IVI111" s="10"/>
      <c r="IVJ111" s="10"/>
      <c r="IVK111" s="10"/>
      <c r="IVL111" s="10"/>
      <c r="IVM111" s="10"/>
      <c r="IVN111" s="10"/>
      <c r="IVO111" s="10"/>
      <c r="IVP111" s="10"/>
      <c r="IVQ111" s="10"/>
      <c r="IVR111" s="10"/>
      <c r="IVS111" s="10"/>
      <c r="IVT111" s="10"/>
      <c r="IVU111" s="10"/>
      <c r="IVV111" s="10"/>
      <c r="IVW111" s="10"/>
      <c r="IVX111" s="10"/>
      <c r="IVY111" s="10"/>
      <c r="IVZ111" s="10"/>
      <c r="IWA111" s="10"/>
      <c r="IWB111" s="10"/>
      <c r="IWC111" s="10"/>
      <c r="IWD111" s="10"/>
      <c r="IWE111" s="10"/>
      <c r="IWF111" s="10"/>
      <c r="IWG111" s="10"/>
      <c r="IWH111" s="10"/>
      <c r="IWI111" s="10"/>
      <c r="IWJ111" s="10"/>
      <c r="IWK111" s="10"/>
      <c r="IWL111" s="10"/>
      <c r="IWM111" s="10"/>
      <c r="IWN111" s="10"/>
      <c r="IWO111" s="10"/>
      <c r="IWP111" s="10"/>
      <c r="IWQ111" s="10"/>
      <c r="IWR111" s="10"/>
      <c r="IWS111" s="10"/>
      <c r="IWT111" s="10"/>
      <c r="IWU111" s="10"/>
      <c r="IWV111" s="10"/>
      <c r="IWW111" s="10"/>
      <c r="IWX111" s="10"/>
      <c r="IWY111" s="10"/>
      <c r="IWZ111" s="10"/>
      <c r="IXA111" s="10"/>
      <c r="IXB111" s="10"/>
      <c r="IXC111" s="10"/>
      <c r="IXD111" s="10"/>
      <c r="IXE111" s="10"/>
      <c r="IXF111" s="10"/>
      <c r="IXG111" s="10"/>
      <c r="IXH111" s="10"/>
      <c r="IXI111" s="10"/>
      <c r="IXJ111" s="10"/>
      <c r="IXK111" s="10"/>
      <c r="IXL111" s="10"/>
      <c r="IXM111" s="10"/>
      <c r="IXN111" s="10"/>
      <c r="IXO111" s="10"/>
      <c r="IXP111" s="10"/>
      <c r="IXQ111" s="10"/>
      <c r="IXR111" s="10"/>
      <c r="IXS111" s="10"/>
      <c r="IXT111" s="10"/>
      <c r="IXU111" s="10"/>
      <c r="IXV111" s="10"/>
      <c r="IXW111" s="10"/>
      <c r="IXX111" s="10"/>
      <c r="IXY111" s="10"/>
      <c r="IXZ111" s="10"/>
      <c r="IYA111" s="10"/>
      <c r="IYB111" s="10"/>
      <c r="IYC111" s="10"/>
      <c r="IYD111" s="10"/>
      <c r="IYE111" s="10"/>
      <c r="IYF111" s="10"/>
      <c r="IYG111" s="10"/>
      <c r="IYH111" s="10"/>
      <c r="IYI111" s="10"/>
      <c r="IYJ111" s="10"/>
      <c r="IYK111" s="10"/>
      <c r="IYL111" s="10"/>
      <c r="IYM111" s="10"/>
      <c r="IYN111" s="10"/>
      <c r="IYO111" s="10"/>
      <c r="IYP111" s="10"/>
      <c r="IYQ111" s="10"/>
      <c r="IYR111" s="10"/>
      <c r="IYS111" s="10"/>
      <c r="IYT111" s="10"/>
      <c r="IYU111" s="10"/>
      <c r="IYV111" s="10"/>
      <c r="IYW111" s="10"/>
      <c r="IYX111" s="10"/>
      <c r="IYY111" s="10"/>
      <c r="IYZ111" s="10"/>
      <c r="IZA111" s="10"/>
      <c r="IZB111" s="10"/>
      <c r="IZC111" s="10"/>
      <c r="IZD111" s="10"/>
      <c r="IZE111" s="10"/>
      <c r="IZF111" s="10"/>
      <c r="IZG111" s="10"/>
      <c r="IZH111" s="10"/>
      <c r="IZI111" s="10"/>
      <c r="IZJ111" s="10"/>
      <c r="IZK111" s="10"/>
      <c r="IZL111" s="10"/>
      <c r="IZM111" s="10"/>
      <c r="IZN111" s="10"/>
      <c r="IZO111" s="10"/>
      <c r="IZP111" s="10"/>
      <c r="IZQ111" s="10"/>
      <c r="IZR111" s="10"/>
      <c r="IZS111" s="10"/>
      <c r="IZT111" s="10"/>
      <c r="IZU111" s="10"/>
      <c r="IZV111" s="10"/>
      <c r="IZW111" s="10"/>
      <c r="IZX111" s="10"/>
      <c r="IZY111" s="10"/>
      <c r="IZZ111" s="10"/>
      <c r="JAA111" s="10"/>
      <c r="JAB111" s="10"/>
      <c r="JAC111" s="10"/>
      <c r="JAD111" s="10"/>
      <c r="JAE111" s="10"/>
      <c r="JAF111" s="10"/>
      <c r="JAG111" s="10"/>
      <c r="JAH111" s="10"/>
      <c r="JAI111" s="10"/>
      <c r="JAJ111" s="10"/>
      <c r="JAK111" s="10"/>
      <c r="JAL111" s="10"/>
      <c r="JAM111" s="10"/>
      <c r="JAN111" s="10"/>
      <c r="JAO111" s="10"/>
      <c r="JAP111" s="10"/>
      <c r="JAQ111" s="10"/>
      <c r="JAR111" s="10"/>
      <c r="JAS111" s="10"/>
      <c r="JAT111" s="10"/>
      <c r="JAU111" s="10"/>
      <c r="JAV111" s="10"/>
      <c r="JAW111" s="10"/>
      <c r="JAX111" s="10"/>
      <c r="JAY111" s="10"/>
      <c r="JAZ111" s="10"/>
      <c r="JBA111" s="10"/>
      <c r="JBB111" s="10"/>
      <c r="JBC111" s="10"/>
      <c r="JBD111" s="10"/>
      <c r="JBE111" s="10"/>
      <c r="JBF111" s="10"/>
      <c r="JBG111" s="10"/>
      <c r="JBH111" s="10"/>
      <c r="JBI111" s="10"/>
      <c r="JBJ111" s="10"/>
      <c r="JBK111" s="10"/>
      <c r="JBL111" s="10"/>
      <c r="JBM111" s="10"/>
      <c r="JBN111" s="10"/>
      <c r="JBO111" s="10"/>
      <c r="JBP111" s="10"/>
      <c r="JBQ111" s="10"/>
      <c r="JBR111" s="10"/>
      <c r="JBS111" s="10"/>
      <c r="JBT111" s="10"/>
      <c r="JBU111" s="10"/>
      <c r="JBV111" s="10"/>
      <c r="JBW111" s="10"/>
      <c r="JBX111" s="10"/>
      <c r="JBY111" s="10"/>
      <c r="JBZ111" s="10"/>
      <c r="JCA111" s="10"/>
      <c r="JCB111" s="10"/>
      <c r="JCC111" s="10"/>
      <c r="JCD111" s="10"/>
      <c r="JCE111" s="10"/>
      <c r="JCF111" s="10"/>
      <c r="JCG111" s="10"/>
      <c r="JCH111" s="10"/>
      <c r="JCI111" s="10"/>
      <c r="JCJ111" s="10"/>
      <c r="JCK111" s="10"/>
      <c r="JCL111" s="10"/>
      <c r="JCM111" s="10"/>
      <c r="JCN111" s="10"/>
      <c r="JCO111" s="10"/>
      <c r="JCP111" s="10"/>
      <c r="JCQ111" s="10"/>
      <c r="JCR111" s="10"/>
      <c r="JCS111" s="10"/>
      <c r="JCT111" s="10"/>
      <c r="JCU111" s="10"/>
      <c r="JCV111" s="10"/>
      <c r="JCW111" s="10"/>
      <c r="JCX111" s="10"/>
      <c r="JCY111" s="10"/>
      <c r="JCZ111" s="10"/>
      <c r="JDA111" s="10"/>
      <c r="JDB111" s="10"/>
      <c r="JDC111" s="10"/>
      <c r="JDD111" s="10"/>
      <c r="JDE111" s="10"/>
      <c r="JDF111" s="10"/>
      <c r="JDG111" s="10"/>
      <c r="JDH111" s="10"/>
      <c r="JDI111" s="10"/>
      <c r="JDJ111" s="10"/>
      <c r="JDK111" s="10"/>
      <c r="JDL111" s="10"/>
      <c r="JDM111" s="10"/>
      <c r="JDN111" s="10"/>
      <c r="JDO111" s="10"/>
      <c r="JDP111" s="10"/>
      <c r="JDQ111" s="10"/>
      <c r="JDR111" s="10"/>
      <c r="JDS111" s="10"/>
      <c r="JDT111" s="10"/>
      <c r="JDU111" s="10"/>
      <c r="JDV111" s="10"/>
      <c r="JDW111" s="10"/>
      <c r="JDX111" s="10"/>
      <c r="JDY111" s="10"/>
      <c r="JDZ111" s="10"/>
      <c r="JEA111" s="10"/>
      <c r="JEB111" s="10"/>
      <c r="JEC111" s="10"/>
      <c r="JED111" s="10"/>
      <c r="JEE111" s="10"/>
      <c r="JEF111" s="10"/>
      <c r="JEG111" s="10"/>
      <c r="JEH111" s="10"/>
      <c r="JEI111" s="10"/>
      <c r="JEJ111" s="10"/>
      <c r="JEK111" s="10"/>
      <c r="JEL111" s="10"/>
      <c r="JEM111" s="10"/>
      <c r="JEN111" s="10"/>
      <c r="JEO111" s="10"/>
      <c r="JEP111" s="10"/>
      <c r="JEQ111" s="10"/>
      <c r="JER111" s="10"/>
      <c r="JES111" s="10"/>
      <c r="JET111" s="10"/>
      <c r="JEU111" s="10"/>
      <c r="JEV111" s="10"/>
      <c r="JEW111" s="10"/>
      <c r="JEX111" s="10"/>
      <c r="JEY111" s="10"/>
      <c r="JEZ111" s="10"/>
      <c r="JFA111" s="10"/>
      <c r="JFB111" s="10"/>
      <c r="JFC111" s="10"/>
      <c r="JFD111" s="10"/>
      <c r="JFE111" s="10"/>
      <c r="JFF111" s="10"/>
      <c r="JFG111" s="10"/>
      <c r="JFH111" s="10"/>
      <c r="JFI111" s="10"/>
      <c r="JFJ111" s="10"/>
      <c r="JFK111" s="10"/>
      <c r="JFL111" s="10"/>
      <c r="JFM111" s="10"/>
      <c r="JFN111" s="10"/>
      <c r="JFO111" s="10"/>
      <c r="JFP111" s="10"/>
      <c r="JFQ111" s="10"/>
      <c r="JFR111" s="10"/>
      <c r="JFS111" s="10"/>
      <c r="JFT111" s="10"/>
      <c r="JFU111" s="10"/>
      <c r="JFV111" s="10"/>
      <c r="JFW111" s="10"/>
      <c r="JFX111" s="10"/>
      <c r="JFY111" s="10"/>
      <c r="JFZ111" s="10"/>
      <c r="JGA111" s="10"/>
      <c r="JGB111" s="10"/>
      <c r="JGC111" s="10"/>
      <c r="JGD111" s="10"/>
      <c r="JGE111" s="10"/>
      <c r="JGF111" s="10"/>
      <c r="JGG111" s="10"/>
      <c r="JGH111" s="10"/>
      <c r="JGI111" s="10"/>
      <c r="JGJ111" s="10"/>
      <c r="JGK111" s="10"/>
      <c r="JGL111" s="10"/>
      <c r="JGM111" s="10"/>
      <c r="JGN111" s="10"/>
      <c r="JGO111" s="10"/>
      <c r="JGP111" s="10"/>
      <c r="JGQ111" s="10"/>
      <c r="JGR111" s="10"/>
      <c r="JGS111" s="10"/>
      <c r="JGT111" s="10"/>
      <c r="JGU111" s="10"/>
      <c r="JGV111" s="10"/>
      <c r="JGW111" s="10"/>
      <c r="JGX111" s="10"/>
      <c r="JGY111" s="10"/>
      <c r="JGZ111" s="10"/>
      <c r="JHA111" s="10"/>
      <c r="JHB111" s="10"/>
      <c r="JHC111" s="10"/>
      <c r="JHD111" s="10"/>
      <c r="JHE111" s="10"/>
      <c r="JHF111" s="10"/>
      <c r="JHG111" s="10"/>
      <c r="JHH111" s="10"/>
      <c r="JHI111" s="10"/>
      <c r="JHJ111" s="10"/>
      <c r="JHK111" s="10"/>
      <c r="JHL111" s="10"/>
      <c r="JHM111" s="10"/>
      <c r="JHN111" s="10"/>
      <c r="JHO111" s="10"/>
      <c r="JHP111" s="10"/>
      <c r="JHQ111" s="10"/>
      <c r="JHR111" s="10"/>
      <c r="JHS111" s="10"/>
      <c r="JHT111" s="10"/>
      <c r="JHU111" s="10"/>
      <c r="JHV111" s="10"/>
      <c r="JHW111" s="10"/>
      <c r="JHX111" s="10"/>
      <c r="JHY111" s="10"/>
      <c r="JHZ111" s="10"/>
      <c r="JIA111" s="10"/>
      <c r="JIB111" s="10"/>
      <c r="JIC111" s="10"/>
      <c r="JID111" s="10"/>
      <c r="JIE111" s="10"/>
      <c r="JIF111" s="10"/>
      <c r="JIG111" s="10"/>
      <c r="JIH111" s="10"/>
      <c r="JII111" s="10"/>
      <c r="JIJ111" s="10"/>
      <c r="JIK111" s="10"/>
      <c r="JIL111" s="10"/>
      <c r="JIM111" s="10"/>
      <c r="JIN111" s="10"/>
      <c r="JIO111" s="10"/>
      <c r="JIP111" s="10"/>
      <c r="JIQ111" s="10"/>
      <c r="JIR111" s="10"/>
      <c r="JIS111" s="10"/>
      <c r="JIT111" s="10"/>
      <c r="JIU111" s="10"/>
      <c r="JIV111" s="10"/>
      <c r="JIW111" s="10"/>
      <c r="JIX111" s="10"/>
      <c r="JIY111" s="10"/>
      <c r="JIZ111" s="10"/>
      <c r="JJA111" s="10"/>
      <c r="JJB111" s="10"/>
      <c r="JJC111" s="10"/>
      <c r="JJD111" s="10"/>
      <c r="JJE111" s="10"/>
      <c r="JJF111" s="10"/>
      <c r="JJG111" s="10"/>
      <c r="JJH111" s="10"/>
      <c r="JJI111" s="10"/>
      <c r="JJJ111" s="10"/>
      <c r="JJK111" s="10"/>
      <c r="JJL111" s="10"/>
      <c r="JJM111" s="10"/>
      <c r="JJN111" s="10"/>
      <c r="JJO111" s="10"/>
      <c r="JJP111" s="10"/>
      <c r="JJQ111" s="10"/>
      <c r="JJR111" s="10"/>
      <c r="JJS111" s="10"/>
      <c r="JJT111" s="10"/>
      <c r="JJU111" s="10"/>
      <c r="JJV111" s="10"/>
      <c r="JJW111" s="10"/>
      <c r="JJX111" s="10"/>
      <c r="JJY111" s="10"/>
      <c r="JJZ111" s="10"/>
      <c r="JKA111" s="10"/>
      <c r="JKB111" s="10"/>
      <c r="JKC111" s="10"/>
      <c r="JKD111" s="10"/>
      <c r="JKE111" s="10"/>
      <c r="JKF111" s="10"/>
      <c r="JKG111" s="10"/>
      <c r="JKH111" s="10"/>
      <c r="JKI111" s="10"/>
      <c r="JKJ111" s="10"/>
      <c r="JKK111" s="10"/>
      <c r="JKL111" s="10"/>
      <c r="JKM111" s="10"/>
      <c r="JKN111" s="10"/>
      <c r="JKO111" s="10"/>
      <c r="JKP111" s="10"/>
      <c r="JKQ111" s="10"/>
      <c r="JKR111" s="10"/>
      <c r="JKS111" s="10"/>
      <c r="JKT111" s="10"/>
      <c r="JKU111" s="10"/>
      <c r="JKV111" s="10"/>
      <c r="JKW111" s="10"/>
      <c r="JKX111" s="10"/>
      <c r="JKY111" s="10"/>
      <c r="JKZ111" s="10"/>
      <c r="JLA111" s="10"/>
      <c r="JLB111" s="10"/>
      <c r="JLC111" s="10"/>
      <c r="JLD111" s="10"/>
      <c r="JLE111" s="10"/>
      <c r="JLF111" s="10"/>
      <c r="JLG111" s="10"/>
      <c r="JLH111" s="10"/>
      <c r="JLI111" s="10"/>
      <c r="JLJ111" s="10"/>
      <c r="JLK111" s="10"/>
      <c r="JLL111" s="10"/>
      <c r="JLM111" s="10"/>
      <c r="JLN111" s="10"/>
      <c r="JLO111" s="10"/>
      <c r="JLP111" s="10"/>
      <c r="JLQ111" s="10"/>
      <c r="JLR111" s="10"/>
      <c r="JLS111" s="10"/>
      <c r="JLT111" s="10"/>
      <c r="JLU111" s="10"/>
      <c r="JLV111" s="10"/>
      <c r="JLW111" s="10"/>
      <c r="JLX111" s="10"/>
      <c r="JLY111" s="10"/>
      <c r="JLZ111" s="10"/>
      <c r="JMA111" s="10"/>
      <c r="JMB111" s="10"/>
      <c r="JMC111" s="10"/>
      <c r="JMD111" s="10"/>
      <c r="JME111" s="10"/>
      <c r="JMF111" s="10"/>
      <c r="JMG111" s="10"/>
      <c r="JMH111" s="10"/>
      <c r="JMI111" s="10"/>
      <c r="JMJ111" s="10"/>
      <c r="JMK111" s="10"/>
      <c r="JML111" s="10"/>
      <c r="JMM111" s="10"/>
      <c r="JMN111" s="10"/>
      <c r="JMO111" s="10"/>
      <c r="JMP111" s="10"/>
      <c r="JMQ111" s="10"/>
      <c r="JMR111" s="10"/>
      <c r="JMS111" s="10"/>
      <c r="JMT111" s="10"/>
      <c r="JMU111" s="10"/>
      <c r="JMV111" s="10"/>
      <c r="JMW111" s="10"/>
      <c r="JMX111" s="10"/>
      <c r="JMY111" s="10"/>
      <c r="JMZ111" s="10"/>
      <c r="JNA111" s="10"/>
      <c r="JNB111" s="10"/>
      <c r="JNC111" s="10"/>
      <c r="JND111" s="10"/>
      <c r="JNE111" s="10"/>
      <c r="JNF111" s="10"/>
      <c r="JNG111" s="10"/>
      <c r="JNH111" s="10"/>
      <c r="JNI111" s="10"/>
      <c r="JNJ111" s="10"/>
      <c r="JNK111" s="10"/>
      <c r="JNL111" s="10"/>
      <c r="JNM111" s="10"/>
      <c r="JNN111" s="10"/>
      <c r="JNO111" s="10"/>
      <c r="JNP111" s="10"/>
      <c r="JNQ111" s="10"/>
      <c r="JNR111" s="10"/>
      <c r="JNS111" s="10"/>
      <c r="JNT111" s="10"/>
      <c r="JNU111" s="10"/>
      <c r="JNV111" s="10"/>
      <c r="JNW111" s="10"/>
      <c r="JNX111" s="10"/>
      <c r="JNY111" s="10"/>
      <c r="JNZ111" s="10"/>
      <c r="JOA111" s="10"/>
      <c r="JOB111" s="10"/>
      <c r="JOC111" s="10"/>
      <c r="JOD111" s="10"/>
      <c r="JOE111" s="10"/>
      <c r="JOF111" s="10"/>
      <c r="JOG111" s="10"/>
      <c r="JOH111" s="10"/>
      <c r="JOI111" s="10"/>
      <c r="JOJ111" s="10"/>
      <c r="JOK111" s="10"/>
      <c r="JOL111" s="10"/>
      <c r="JOM111" s="10"/>
      <c r="JON111" s="10"/>
      <c r="JOO111" s="10"/>
      <c r="JOP111" s="10"/>
      <c r="JOQ111" s="10"/>
      <c r="JOR111" s="10"/>
      <c r="JOS111" s="10"/>
      <c r="JOT111" s="10"/>
      <c r="JOU111" s="10"/>
      <c r="JOV111" s="10"/>
      <c r="JOW111" s="10"/>
      <c r="JOX111" s="10"/>
      <c r="JOY111" s="10"/>
      <c r="JOZ111" s="10"/>
      <c r="JPA111" s="10"/>
      <c r="JPB111" s="10"/>
      <c r="JPC111" s="10"/>
      <c r="JPD111" s="10"/>
      <c r="JPE111" s="10"/>
      <c r="JPF111" s="10"/>
      <c r="JPG111" s="10"/>
      <c r="JPH111" s="10"/>
      <c r="JPI111" s="10"/>
      <c r="JPJ111" s="10"/>
      <c r="JPK111" s="10"/>
      <c r="JPL111" s="10"/>
      <c r="JPM111" s="10"/>
      <c r="JPN111" s="10"/>
      <c r="JPO111" s="10"/>
      <c r="JPP111" s="10"/>
      <c r="JPQ111" s="10"/>
      <c r="JPR111" s="10"/>
      <c r="JPS111" s="10"/>
      <c r="JPT111" s="10"/>
      <c r="JPU111" s="10"/>
      <c r="JPV111" s="10"/>
      <c r="JPW111" s="10"/>
      <c r="JPX111" s="10"/>
      <c r="JPY111" s="10"/>
      <c r="JPZ111" s="10"/>
      <c r="JQA111" s="10"/>
      <c r="JQB111" s="10"/>
      <c r="JQC111" s="10"/>
      <c r="JQD111" s="10"/>
      <c r="JQE111" s="10"/>
      <c r="JQF111" s="10"/>
      <c r="JQG111" s="10"/>
      <c r="JQH111" s="10"/>
      <c r="JQI111" s="10"/>
      <c r="JQJ111" s="10"/>
      <c r="JQK111" s="10"/>
      <c r="JQL111" s="10"/>
      <c r="JQM111" s="10"/>
      <c r="JQN111" s="10"/>
      <c r="JQO111" s="10"/>
      <c r="JQP111" s="10"/>
      <c r="JQQ111" s="10"/>
      <c r="JQR111" s="10"/>
      <c r="JQS111" s="10"/>
      <c r="JQT111" s="10"/>
      <c r="JQU111" s="10"/>
      <c r="JQV111" s="10"/>
      <c r="JQW111" s="10"/>
      <c r="JQX111" s="10"/>
      <c r="JQY111" s="10"/>
      <c r="JQZ111" s="10"/>
      <c r="JRA111" s="10"/>
      <c r="JRB111" s="10"/>
      <c r="JRC111" s="10"/>
      <c r="JRD111" s="10"/>
      <c r="JRE111" s="10"/>
      <c r="JRF111" s="10"/>
      <c r="JRG111" s="10"/>
      <c r="JRH111" s="10"/>
      <c r="JRI111" s="10"/>
      <c r="JRJ111" s="10"/>
      <c r="JRK111" s="10"/>
      <c r="JRL111" s="10"/>
      <c r="JRM111" s="10"/>
      <c r="JRN111" s="10"/>
      <c r="JRO111" s="10"/>
      <c r="JRP111" s="10"/>
      <c r="JRQ111" s="10"/>
      <c r="JRR111" s="10"/>
      <c r="JRS111" s="10"/>
      <c r="JRT111" s="10"/>
      <c r="JRU111" s="10"/>
      <c r="JRV111" s="10"/>
      <c r="JRW111" s="10"/>
      <c r="JRX111" s="10"/>
      <c r="JRY111" s="10"/>
      <c r="JRZ111" s="10"/>
      <c r="JSA111" s="10"/>
      <c r="JSB111" s="10"/>
      <c r="JSC111" s="10"/>
      <c r="JSD111" s="10"/>
      <c r="JSE111" s="10"/>
      <c r="JSF111" s="10"/>
      <c r="JSG111" s="10"/>
      <c r="JSH111" s="10"/>
      <c r="JSI111" s="10"/>
      <c r="JSJ111" s="10"/>
      <c r="JSK111" s="10"/>
      <c r="JSL111" s="10"/>
      <c r="JSM111" s="10"/>
      <c r="JSN111" s="10"/>
      <c r="JSO111" s="10"/>
      <c r="JSP111" s="10"/>
      <c r="JSQ111" s="10"/>
      <c r="JSR111" s="10"/>
      <c r="JSS111" s="10"/>
      <c r="JST111" s="10"/>
      <c r="JSU111" s="10"/>
      <c r="JSV111" s="10"/>
      <c r="JSW111" s="10"/>
      <c r="JSX111" s="10"/>
      <c r="JSY111" s="10"/>
      <c r="JSZ111" s="10"/>
      <c r="JTA111" s="10"/>
      <c r="JTB111" s="10"/>
      <c r="JTC111" s="10"/>
      <c r="JTD111" s="10"/>
      <c r="JTE111" s="10"/>
      <c r="JTF111" s="10"/>
      <c r="JTG111" s="10"/>
      <c r="JTH111" s="10"/>
      <c r="JTI111" s="10"/>
      <c r="JTJ111" s="10"/>
      <c r="JTK111" s="10"/>
      <c r="JTL111" s="10"/>
      <c r="JTM111" s="10"/>
      <c r="JTN111" s="10"/>
      <c r="JTO111" s="10"/>
      <c r="JTP111" s="10"/>
      <c r="JTQ111" s="10"/>
      <c r="JTR111" s="10"/>
      <c r="JTS111" s="10"/>
      <c r="JTT111" s="10"/>
      <c r="JTU111" s="10"/>
      <c r="JTV111" s="10"/>
      <c r="JTW111" s="10"/>
      <c r="JTX111" s="10"/>
      <c r="JTY111" s="10"/>
      <c r="JTZ111" s="10"/>
      <c r="JUA111" s="10"/>
      <c r="JUB111" s="10"/>
      <c r="JUC111" s="10"/>
      <c r="JUD111" s="10"/>
      <c r="JUE111" s="10"/>
      <c r="JUF111" s="10"/>
      <c r="JUG111" s="10"/>
      <c r="JUH111" s="10"/>
      <c r="JUI111" s="10"/>
      <c r="JUJ111" s="10"/>
      <c r="JUK111" s="10"/>
      <c r="JUL111" s="10"/>
      <c r="JUM111" s="10"/>
      <c r="JUN111" s="10"/>
      <c r="JUO111" s="10"/>
      <c r="JUP111" s="10"/>
      <c r="JUQ111" s="10"/>
      <c r="JUR111" s="10"/>
      <c r="JUS111" s="10"/>
      <c r="JUT111" s="10"/>
      <c r="JUU111" s="10"/>
      <c r="JUV111" s="10"/>
      <c r="JUW111" s="10"/>
      <c r="JUX111" s="10"/>
      <c r="JUY111" s="10"/>
      <c r="JUZ111" s="10"/>
      <c r="JVA111" s="10"/>
      <c r="JVB111" s="10"/>
      <c r="JVC111" s="10"/>
      <c r="JVD111" s="10"/>
      <c r="JVE111" s="10"/>
      <c r="JVF111" s="10"/>
      <c r="JVG111" s="10"/>
      <c r="JVH111" s="10"/>
      <c r="JVI111" s="10"/>
      <c r="JVJ111" s="10"/>
      <c r="JVK111" s="10"/>
      <c r="JVL111" s="10"/>
      <c r="JVM111" s="10"/>
      <c r="JVN111" s="10"/>
      <c r="JVO111" s="10"/>
      <c r="JVP111" s="10"/>
      <c r="JVQ111" s="10"/>
      <c r="JVR111" s="10"/>
      <c r="JVS111" s="10"/>
      <c r="JVT111" s="10"/>
      <c r="JVU111" s="10"/>
      <c r="JVV111" s="10"/>
      <c r="JVW111" s="10"/>
      <c r="JVX111" s="10"/>
      <c r="JVY111" s="10"/>
      <c r="JVZ111" s="10"/>
      <c r="JWA111" s="10"/>
      <c r="JWB111" s="10"/>
      <c r="JWC111" s="10"/>
      <c r="JWD111" s="10"/>
      <c r="JWE111" s="10"/>
      <c r="JWF111" s="10"/>
      <c r="JWG111" s="10"/>
      <c r="JWH111" s="10"/>
      <c r="JWI111" s="10"/>
      <c r="JWJ111" s="10"/>
      <c r="JWK111" s="10"/>
      <c r="JWL111" s="10"/>
      <c r="JWM111" s="10"/>
      <c r="JWN111" s="10"/>
      <c r="JWO111" s="10"/>
      <c r="JWP111" s="10"/>
      <c r="JWQ111" s="10"/>
      <c r="JWR111" s="10"/>
      <c r="JWS111" s="10"/>
      <c r="JWT111" s="10"/>
      <c r="JWU111" s="10"/>
      <c r="JWV111" s="10"/>
      <c r="JWW111" s="10"/>
      <c r="JWX111" s="10"/>
      <c r="JWY111" s="10"/>
      <c r="JWZ111" s="10"/>
      <c r="JXA111" s="10"/>
      <c r="JXB111" s="10"/>
      <c r="JXC111" s="10"/>
      <c r="JXD111" s="10"/>
      <c r="JXE111" s="10"/>
      <c r="JXF111" s="10"/>
      <c r="JXG111" s="10"/>
      <c r="JXH111" s="10"/>
      <c r="JXI111" s="10"/>
      <c r="JXJ111" s="10"/>
      <c r="JXK111" s="10"/>
      <c r="JXL111" s="10"/>
      <c r="JXM111" s="10"/>
      <c r="JXN111" s="10"/>
      <c r="JXO111" s="10"/>
      <c r="JXP111" s="10"/>
      <c r="JXQ111" s="10"/>
      <c r="JXR111" s="10"/>
      <c r="JXS111" s="10"/>
      <c r="JXT111" s="10"/>
      <c r="JXU111" s="10"/>
      <c r="JXV111" s="10"/>
      <c r="JXW111" s="10"/>
      <c r="JXX111" s="10"/>
      <c r="JXY111" s="10"/>
      <c r="JXZ111" s="10"/>
      <c r="JYA111" s="10"/>
      <c r="JYB111" s="10"/>
      <c r="JYC111" s="10"/>
      <c r="JYD111" s="10"/>
      <c r="JYE111" s="10"/>
      <c r="JYF111" s="10"/>
      <c r="JYG111" s="10"/>
      <c r="JYH111" s="10"/>
      <c r="JYI111" s="10"/>
      <c r="JYJ111" s="10"/>
      <c r="JYK111" s="10"/>
      <c r="JYL111" s="10"/>
      <c r="JYM111" s="10"/>
      <c r="JYN111" s="10"/>
      <c r="JYO111" s="10"/>
      <c r="JYP111" s="10"/>
      <c r="JYQ111" s="10"/>
      <c r="JYR111" s="10"/>
      <c r="JYS111" s="10"/>
      <c r="JYT111" s="10"/>
      <c r="JYU111" s="10"/>
      <c r="JYV111" s="10"/>
      <c r="JYW111" s="10"/>
      <c r="JYX111" s="10"/>
      <c r="JYY111" s="10"/>
      <c r="JYZ111" s="10"/>
      <c r="JZA111" s="10"/>
      <c r="JZB111" s="10"/>
      <c r="JZC111" s="10"/>
      <c r="JZD111" s="10"/>
      <c r="JZE111" s="10"/>
      <c r="JZF111" s="10"/>
      <c r="JZG111" s="10"/>
      <c r="JZH111" s="10"/>
      <c r="JZI111" s="10"/>
      <c r="JZJ111" s="10"/>
      <c r="JZK111" s="10"/>
      <c r="JZL111" s="10"/>
      <c r="JZM111" s="10"/>
      <c r="JZN111" s="10"/>
      <c r="JZO111" s="10"/>
      <c r="JZP111" s="10"/>
      <c r="JZQ111" s="10"/>
      <c r="JZR111" s="10"/>
      <c r="JZS111" s="10"/>
      <c r="JZT111" s="10"/>
      <c r="JZU111" s="10"/>
      <c r="JZV111" s="10"/>
      <c r="JZW111" s="10"/>
      <c r="JZX111" s="10"/>
      <c r="JZY111" s="10"/>
      <c r="JZZ111" s="10"/>
      <c r="KAA111" s="10"/>
      <c r="KAB111" s="10"/>
      <c r="KAC111" s="10"/>
      <c r="KAD111" s="10"/>
      <c r="KAE111" s="10"/>
      <c r="KAF111" s="10"/>
      <c r="KAG111" s="10"/>
      <c r="KAH111" s="10"/>
      <c r="KAI111" s="10"/>
      <c r="KAJ111" s="10"/>
      <c r="KAK111" s="10"/>
      <c r="KAL111" s="10"/>
      <c r="KAM111" s="10"/>
      <c r="KAN111" s="10"/>
      <c r="KAO111" s="10"/>
      <c r="KAP111" s="10"/>
      <c r="KAQ111" s="10"/>
      <c r="KAR111" s="10"/>
      <c r="KAS111" s="10"/>
      <c r="KAT111" s="10"/>
      <c r="KAU111" s="10"/>
      <c r="KAV111" s="10"/>
      <c r="KAW111" s="10"/>
      <c r="KAX111" s="10"/>
      <c r="KAY111" s="10"/>
      <c r="KAZ111" s="10"/>
      <c r="KBA111" s="10"/>
      <c r="KBB111" s="10"/>
      <c r="KBC111" s="10"/>
      <c r="KBD111" s="10"/>
      <c r="KBE111" s="10"/>
      <c r="KBF111" s="10"/>
      <c r="KBG111" s="10"/>
      <c r="KBH111" s="10"/>
      <c r="KBI111" s="10"/>
      <c r="KBJ111" s="10"/>
      <c r="KBK111" s="10"/>
      <c r="KBL111" s="10"/>
      <c r="KBM111" s="10"/>
      <c r="KBN111" s="10"/>
      <c r="KBO111" s="10"/>
      <c r="KBP111" s="10"/>
      <c r="KBQ111" s="10"/>
      <c r="KBR111" s="10"/>
      <c r="KBS111" s="10"/>
      <c r="KBT111" s="10"/>
      <c r="KBU111" s="10"/>
      <c r="KBV111" s="10"/>
      <c r="KBW111" s="10"/>
      <c r="KBX111" s="10"/>
      <c r="KBY111" s="10"/>
      <c r="KBZ111" s="10"/>
      <c r="KCA111" s="10"/>
      <c r="KCB111" s="10"/>
      <c r="KCC111" s="10"/>
      <c r="KCD111" s="10"/>
      <c r="KCE111" s="10"/>
      <c r="KCF111" s="10"/>
      <c r="KCG111" s="10"/>
      <c r="KCH111" s="10"/>
      <c r="KCI111" s="10"/>
      <c r="KCJ111" s="10"/>
      <c r="KCK111" s="10"/>
      <c r="KCL111" s="10"/>
      <c r="KCM111" s="10"/>
      <c r="KCN111" s="10"/>
      <c r="KCO111" s="10"/>
      <c r="KCP111" s="10"/>
      <c r="KCQ111" s="10"/>
      <c r="KCR111" s="10"/>
      <c r="KCS111" s="10"/>
      <c r="KCT111" s="10"/>
      <c r="KCU111" s="10"/>
      <c r="KCV111" s="10"/>
      <c r="KCW111" s="10"/>
      <c r="KCX111" s="10"/>
      <c r="KCY111" s="10"/>
      <c r="KCZ111" s="10"/>
      <c r="KDA111" s="10"/>
      <c r="KDB111" s="10"/>
      <c r="KDC111" s="10"/>
      <c r="KDD111" s="10"/>
      <c r="KDE111" s="10"/>
      <c r="KDF111" s="10"/>
      <c r="KDG111" s="10"/>
      <c r="KDH111" s="10"/>
      <c r="KDI111" s="10"/>
      <c r="KDJ111" s="10"/>
      <c r="KDK111" s="10"/>
      <c r="KDL111" s="10"/>
      <c r="KDM111" s="10"/>
      <c r="KDN111" s="10"/>
      <c r="KDO111" s="10"/>
      <c r="KDP111" s="10"/>
      <c r="KDQ111" s="10"/>
      <c r="KDR111" s="10"/>
      <c r="KDS111" s="10"/>
      <c r="KDT111" s="10"/>
      <c r="KDU111" s="10"/>
      <c r="KDV111" s="10"/>
      <c r="KDW111" s="10"/>
      <c r="KDX111" s="10"/>
      <c r="KDY111" s="10"/>
      <c r="KDZ111" s="10"/>
      <c r="KEA111" s="10"/>
      <c r="KEB111" s="10"/>
      <c r="KEC111" s="10"/>
      <c r="KED111" s="10"/>
      <c r="KEE111" s="10"/>
      <c r="KEF111" s="10"/>
      <c r="KEG111" s="10"/>
      <c r="KEH111" s="10"/>
      <c r="KEI111" s="10"/>
      <c r="KEJ111" s="10"/>
      <c r="KEK111" s="10"/>
      <c r="KEL111" s="10"/>
      <c r="KEM111" s="10"/>
      <c r="KEN111" s="10"/>
      <c r="KEO111" s="10"/>
      <c r="KEP111" s="10"/>
      <c r="KEQ111" s="10"/>
      <c r="KER111" s="10"/>
      <c r="KES111" s="10"/>
      <c r="KET111" s="10"/>
      <c r="KEU111" s="10"/>
      <c r="KEV111" s="10"/>
      <c r="KEW111" s="10"/>
      <c r="KEX111" s="10"/>
      <c r="KEY111" s="10"/>
      <c r="KEZ111" s="10"/>
      <c r="KFA111" s="10"/>
      <c r="KFB111" s="10"/>
      <c r="KFC111" s="10"/>
      <c r="KFD111" s="10"/>
      <c r="KFE111" s="10"/>
      <c r="KFF111" s="10"/>
      <c r="KFG111" s="10"/>
      <c r="KFH111" s="10"/>
      <c r="KFI111" s="10"/>
      <c r="KFJ111" s="10"/>
      <c r="KFK111" s="10"/>
      <c r="KFL111" s="10"/>
      <c r="KFM111" s="10"/>
      <c r="KFN111" s="10"/>
      <c r="KFO111" s="10"/>
      <c r="KFP111" s="10"/>
      <c r="KFQ111" s="10"/>
      <c r="KFR111" s="10"/>
      <c r="KFS111" s="10"/>
      <c r="KFT111" s="10"/>
      <c r="KFU111" s="10"/>
      <c r="KFV111" s="10"/>
      <c r="KFW111" s="10"/>
      <c r="KFX111" s="10"/>
      <c r="KFY111" s="10"/>
      <c r="KFZ111" s="10"/>
      <c r="KGA111" s="10"/>
      <c r="KGB111" s="10"/>
      <c r="KGC111" s="10"/>
      <c r="KGD111" s="10"/>
      <c r="KGE111" s="10"/>
      <c r="KGF111" s="10"/>
      <c r="KGG111" s="10"/>
      <c r="KGH111" s="10"/>
      <c r="KGI111" s="10"/>
      <c r="KGJ111" s="10"/>
      <c r="KGK111" s="10"/>
      <c r="KGL111" s="10"/>
      <c r="KGM111" s="10"/>
      <c r="KGN111" s="10"/>
      <c r="KGO111" s="10"/>
      <c r="KGP111" s="10"/>
      <c r="KGQ111" s="10"/>
      <c r="KGR111" s="10"/>
      <c r="KGS111" s="10"/>
      <c r="KGT111" s="10"/>
      <c r="KGU111" s="10"/>
      <c r="KGV111" s="10"/>
      <c r="KGW111" s="10"/>
      <c r="KGX111" s="10"/>
      <c r="KGY111" s="10"/>
      <c r="KGZ111" s="10"/>
      <c r="KHA111" s="10"/>
      <c r="KHB111" s="10"/>
      <c r="KHC111" s="10"/>
      <c r="KHD111" s="10"/>
      <c r="KHE111" s="10"/>
      <c r="KHF111" s="10"/>
      <c r="KHG111" s="10"/>
      <c r="KHH111" s="10"/>
      <c r="KHI111" s="10"/>
      <c r="KHJ111" s="10"/>
      <c r="KHK111" s="10"/>
      <c r="KHL111" s="10"/>
      <c r="KHM111" s="10"/>
      <c r="KHN111" s="10"/>
      <c r="KHO111" s="10"/>
      <c r="KHP111" s="10"/>
      <c r="KHQ111" s="10"/>
      <c r="KHR111" s="10"/>
      <c r="KHS111" s="10"/>
      <c r="KHT111" s="10"/>
      <c r="KHU111" s="10"/>
      <c r="KHV111" s="10"/>
      <c r="KHW111" s="10"/>
      <c r="KHX111" s="10"/>
      <c r="KHY111" s="10"/>
      <c r="KHZ111" s="10"/>
      <c r="KIA111" s="10"/>
      <c r="KIB111" s="10"/>
      <c r="KIC111" s="10"/>
      <c r="KID111" s="10"/>
      <c r="KIE111" s="10"/>
      <c r="KIF111" s="10"/>
      <c r="KIG111" s="10"/>
      <c r="KIH111" s="10"/>
      <c r="KII111" s="10"/>
      <c r="KIJ111" s="10"/>
      <c r="KIK111" s="10"/>
      <c r="KIL111" s="10"/>
      <c r="KIM111" s="10"/>
      <c r="KIN111" s="10"/>
      <c r="KIO111" s="10"/>
      <c r="KIP111" s="10"/>
      <c r="KIQ111" s="10"/>
      <c r="KIR111" s="10"/>
      <c r="KIS111" s="10"/>
      <c r="KIT111" s="10"/>
      <c r="KIU111" s="10"/>
      <c r="KIV111" s="10"/>
      <c r="KIW111" s="10"/>
      <c r="KIX111" s="10"/>
      <c r="KIY111" s="10"/>
      <c r="KIZ111" s="10"/>
      <c r="KJA111" s="10"/>
      <c r="KJB111" s="10"/>
      <c r="KJC111" s="10"/>
      <c r="KJD111" s="10"/>
      <c r="KJE111" s="10"/>
      <c r="KJF111" s="10"/>
      <c r="KJG111" s="10"/>
      <c r="KJH111" s="10"/>
      <c r="KJI111" s="10"/>
      <c r="KJJ111" s="10"/>
      <c r="KJK111" s="10"/>
      <c r="KJL111" s="10"/>
      <c r="KJM111" s="10"/>
      <c r="KJN111" s="10"/>
      <c r="KJO111" s="10"/>
      <c r="KJP111" s="10"/>
      <c r="KJQ111" s="10"/>
      <c r="KJR111" s="10"/>
      <c r="KJS111" s="10"/>
      <c r="KJT111" s="10"/>
      <c r="KJU111" s="10"/>
      <c r="KJV111" s="10"/>
      <c r="KJW111" s="10"/>
      <c r="KJX111" s="10"/>
      <c r="KJY111" s="10"/>
      <c r="KJZ111" s="10"/>
      <c r="KKA111" s="10"/>
      <c r="KKB111" s="10"/>
      <c r="KKC111" s="10"/>
      <c r="KKD111" s="10"/>
      <c r="KKE111" s="10"/>
      <c r="KKF111" s="10"/>
      <c r="KKG111" s="10"/>
      <c r="KKH111" s="10"/>
      <c r="KKI111" s="10"/>
      <c r="KKJ111" s="10"/>
      <c r="KKK111" s="10"/>
      <c r="KKL111" s="10"/>
      <c r="KKM111" s="10"/>
      <c r="KKN111" s="10"/>
      <c r="KKO111" s="10"/>
      <c r="KKP111" s="10"/>
      <c r="KKQ111" s="10"/>
      <c r="KKR111" s="10"/>
      <c r="KKS111" s="10"/>
      <c r="KKT111" s="10"/>
      <c r="KKU111" s="10"/>
      <c r="KKV111" s="10"/>
      <c r="KKW111" s="10"/>
      <c r="KKX111" s="10"/>
      <c r="KKY111" s="10"/>
      <c r="KKZ111" s="10"/>
      <c r="KLA111" s="10"/>
      <c r="KLB111" s="10"/>
      <c r="KLC111" s="10"/>
      <c r="KLD111" s="10"/>
      <c r="KLE111" s="10"/>
      <c r="KLF111" s="10"/>
      <c r="KLG111" s="10"/>
      <c r="KLH111" s="10"/>
      <c r="KLI111" s="10"/>
      <c r="KLJ111" s="10"/>
      <c r="KLK111" s="10"/>
      <c r="KLL111" s="10"/>
      <c r="KLM111" s="10"/>
      <c r="KLN111" s="10"/>
      <c r="KLO111" s="10"/>
      <c r="KLP111" s="10"/>
      <c r="KLQ111" s="10"/>
      <c r="KLR111" s="10"/>
      <c r="KLS111" s="10"/>
      <c r="KLT111" s="10"/>
      <c r="KLU111" s="10"/>
      <c r="KLV111" s="10"/>
      <c r="KLW111" s="10"/>
      <c r="KLX111" s="10"/>
      <c r="KLY111" s="10"/>
      <c r="KLZ111" s="10"/>
      <c r="KMA111" s="10"/>
      <c r="KMB111" s="10"/>
      <c r="KMC111" s="10"/>
      <c r="KMD111" s="10"/>
      <c r="KME111" s="10"/>
      <c r="KMF111" s="10"/>
      <c r="KMG111" s="10"/>
      <c r="KMH111" s="10"/>
      <c r="KMI111" s="10"/>
      <c r="KMJ111" s="10"/>
      <c r="KMK111" s="10"/>
      <c r="KML111" s="10"/>
      <c r="KMM111" s="10"/>
      <c r="KMN111" s="10"/>
      <c r="KMO111" s="10"/>
      <c r="KMP111" s="10"/>
      <c r="KMQ111" s="10"/>
      <c r="KMR111" s="10"/>
      <c r="KMS111" s="10"/>
      <c r="KMT111" s="10"/>
      <c r="KMU111" s="10"/>
      <c r="KMV111" s="10"/>
      <c r="KMW111" s="10"/>
      <c r="KMX111" s="10"/>
      <c r="KMY111" s="10"/>
      <c r="KMZ111" s="10"/>
      <c r="KNA111" s="10"/>
      <c r="KNB111" s="10"/>
      <c r="KNC111" s="10"/>
      <c r="KND111" s="10"/>
      <c r="KNE111" s="10"/>
      <c r="KNF111" s="10"/>
      <c r="KNG111" s="10"/>
      <c r="KNH111" s="10"/>
      <c r="KNI111" s="10"/>
      <c r="KNJ111" s="10"/>
      <c r="KNK111" s="10"/>
      <c r="KNL111" s="10"/>
      <c r="KNM111" s="10"/>
      <c r="KNN111" s="10"/>
      <c r="KNO111" s="10"/>
      <c r="KNP111" s="10"/>
      <c r="KNQ111" s="10"/>
      <c r="KNR111" s="10"/>
      <c r="KNS111" s="10"/>
      <c r="KNT111" s="10"/>
      <c r="KNU111" s="10"/>
      <c r="KNV111" s="10"/>
      <c r="KNW111" s="10"/>
      <c r="KNX111" s="10"/>
      <c r="KNY111" s="10"/>
      <c r="KNZ111" s="10"/>
      <c r="KOA111" s="10"/>
      <c r="KOB111" s="10"/>
      <c r="KOC111" s="10"/>
      <c r="KOD111" s="10"/>
      <c r="KOE111" s="10"/>
      <c r="KOF111" s="10"/>
      <c r="KOG111" s="10"/>
      <c r="KOH111" s="10"/>
      <c r="KOI111" s="10"/>
      <c r="KOJ111" s="10"/>
      <c r="KOK111" s="10"/>
      <c r="KOL111" s="10"/>
      <c r="KOM111" s="10"/>
      <c r="KON111" s="10"/>
      <c r="KOO111" s="10"/>
      <c r="KOP111" s="10"/>
      <c r="KOQ111" s="10"/>
      <c r="KOR111" s="10"/>
      <c r="KOS111" s="10"/>
      <c r="KOT111" s="10"/>
      <c r="KOU111" s="10"/>
      <c r="KOV111" s="10"/>
      <c r="KOW111" s="10"/>
      <c r="KOX111" s="10"/>
      <c r="KOY111" s="10"/>
      <c r="KOZ111" s="10"/>
      <c r="KPA111" s="10"/>
      <c r="KPB111" s="10"/>
      <c r="KPC111" s="10"/>
      <c r="KPD111" s="10"/>
      <c r="KPE111" s="10"/>
      <c r="KPF111" s="10"/>
      <c r="KPG111" s="10"/>
      <c r="KPH111" s="10"/>
      <c r="KPI111" s="10"/>
      <c r="KPJ111" s="10"/>
      <c r="KPK111" s="10"/>
      <c r="KPL111" s="10"/>
      <c r="KPM111" s="10"/>
      <c r="KPN111" s="10"/>
      <c r="KPO111" s="10"/>
      <c r="KPP111" s="10"/>
      <c r="KPQ111" s="10"/>
      <c r="KPR111" s="10"/>
      <c r="KPS111" s="10"/>
      <c r="KPT111" s="10"/>
      <c r="KPU111" s="10"/>
      <c r="KPV111" s="10"/>
      <c r="KPW111" s="10"/>
      <c r="KPX111" s="10"/>
      <c r="KPY111" s="10"/>
      <c r="KPZ111" s="10"/>
      <c r="KQA111" s="10"/>
      <c r="KQB111" s="10"/>
      <c r="KQC111" s="10"/>
      <c r="KQD111" s="10"/>
      <c r="KQE111" s="10"/>
      <c r="KQF111" s="10"/>
      <c r="KQG111" s="10"/>
      <c r="KQH111" s="10"/>
      <c r="KQI111" s="10"/>
      <c r="KQJ111" s="10"/>
      <c r="KQK111" s="10"/>
      <c r="KQL111" s="10"/>
      <c r="KQM111" s="10"/>
      <c r="KQN111" s="10"/>
      <c r="KQO111" s="10"/>
      <c r="KQP111" s="10"/>
      <c r="KQQ111" s="10"/>
      <c r="KQR111" s="10"/>
      <c r="KQS111" s="10"/>
      <c r="KQT111" s="10"/>
      <c r="KQU111" s="10"/>
      <c r="KQV111" s="10"/>
      <c r="KQW111" s="10"/>
      <c r="KQX111" s="10"/>
      <c r="KQY111" s="10"/>
      <c r="KQZ111" s="10"/>
      <c r="KRA111" s="10"/>
      <c r="KRB111" s="10"/>
      <c r="KRC111" s="10"/>
      <c r="KRD111" s="10"/>
      <c r="KRE111" s="10"/>
      <c r="KRF111" s="10"/>
      <c r="KRG111" s="10"/>
      <c r="KRH111" s="10"/>
      <c r="KRI111" s="10"/>
      <c r="KRJ111" s="10"/>
      <c r="KRK111" s="10"/>
      <c r="KRL111" s="10"/>
      <c r="KRM111" s="10"/>
      <c r="KRN111" s="10"/>
      <c r="KRO111" s="10"/>
      <c r="KRP111" s="10"/>
      <c r="KRQ111" s="10"/>
      <c r="KRR111" s="10"/>
      <c r="KRS111" s="10"/>
      <c r="KRT111" s="10"/>
      <c r="KRU111" s="10"/>
      <c r="KRV111" s="10"/>
      <c r="KRW111" s="10"/>
      <c r="KRX111" s="10"/>
      <c r="KRY111" s="10"/>
      <c r="KRZ111" s="10"/>
      <c r="KSA111" s="10"/>
      <c r="KSB111" s="10"/>
      <c r="KSC111" s="10"/>
      <c r="KSD111" s="10"/>
      <c r="KSE111" s="10"/>
      <c r="KSF111" s="10"/>
      <c r="KSG111" s="10"/>
      <c r="KSH111" s="10"/>
      <c r="KSI111" s="10"/>
      <c r="KSJ111" s="10"/>
      <c r="KSK111" s="10"/>
      <c r="KSL111" s="10"/>
      <c r="KSM111" s="10"/>
      <c r="KSN111" s="10"/>
      <c r="KSO111" s="10"/>
      <c r="KSP111" s="10"/>
      <c r="KSQ111" s="10"/>
      <c r="KSR111" s="10"/>
      <c r="KSS111" s="10"/>
      <c r="KST111" s="10"/>
      <c r="KSU111" s="10"/>
      <c r="KSV111" s="10"/>
      <c r="KSW111" s="10"/>
      <c r="KSX111" s="10"/>
      <c r="KSY111" s="10"/>
      <c r="KSZ111" s="10"/>
      <c r="KTA111" s="10"/>
      <c r="KTB111" s="10"/>
      <c r="KTC111" s="10"/>
      <c r="KTD111" s="10"/>
      <c r="KTE111" s="10"/>
      <c r="KTF111" s="10"/>
      <c r="KTG111" s="10"/>
      <c r="KTH111" s="10"/>
      <c r="KTI111" s="10"/>
      <c r="KTJ111" s="10"/>
      <c r="KTK111" s="10"/>
      <c r="KTL111" s="10"/>
      <c r="KTM111" s="10"/>
      <c r="KTN111" s="10"/>
      <c r="KTO111" s="10"/>
      <c r="KTP111" s="10"/>
      <c r="KTQ111" s="10"/>
      <c r="KTR111" s="10"/>
      <c r="KTS111" s="10"/>
      <c r="KTT111" s="10"/>
      <c r="KTU111" s="10"/>
      <c r="KTV111" s="10"/>
      <c r="KTW111" s="10"/>
      <c r="KTX111" s="10"/>
      <c r="KTY111" s="10"/>
      <c r="KTZ111" s="10"/>
      <c r="KUA111" s="10"/>
      <c r="KUB111" s="10"/>
      <c r="KUC111" s="10"/>
      <c r="KUD111" s="10"/>
      <c r="KUE111" s="10"/>
      <c r="KUF111" s="10"/>
      <c r="KUG111" s="10"/>
      <c r="KUH111" s="10"/>
      <c r="KUI111" s="10"/>
      <c r="KUJ111" s="10"/>
      <c r="KUK111" s="10"/>
      <c r="KUL111" s="10"/>
      <c r="KUM111" s="10"/>
      <c r="KUN111" s="10"/>
      <c r="KUO111" s="10"/>
      <c r="KUP111" s="10"/>
      <c r="KUQ111" s="10"/>
      <c r="KUR111" s="10"/>
      <c r="KUS111" s="10"/>
      <c r="KUT111" s="10"/>
      <c r="KUU111" s="10"/>
      <c r="KUV111" s="10"/>
      <c r="KUW111" s="10"/>
      <c r="KUX111" s="10"/>
      <c r="KUY111" s="10"/>
      <c r="KUZ111" s="10"/>
      <c r="KVA111" s="10"/>
      <c r="KVB111" s="10"/>
      <c r="KVC111" s="10"/>
      <c r="KVD111" s="10"/>
      <c r="KVE111" s="10"/>
      <c r="KVF111" s="10"/>
      <c r="KVG111" s="10"/>
      <c r="KVH111" s="10"/>
      <c r="KVI111" s="10"/>
      <c r="KVJ111" s="10"/>
      <c r="KVK111" s="10"/>
      <c r="KVL111" s="10"/>
      <c r="KVM111" s="10"/>
      <c r="KVN111" s="10"/>
      <c r="KVO111" s="10"/>
      <c r="KVP111" s="10"/>
      <c r="KVQ111" s="10"/>
      <c r="KVR111" s="10"/>
      <c r="KVS111" s="10"/>
      <c r="KVT111" s="10"/>
      <c r="KVU111" s="10"/>
      <c r="KVV111" s="10"/>
      <c r="KVW111" s="10"/>
      <c r="KVX111" s="10"/>
      <c r="KVY111" s="10"/>
      <c r="KVZ111" s="10"/>
      <c r="KWA111" s="10"/>
      <c r="KWB111" s="10"/>
      <c r="KWC111" s="10"/>
      <c r="KWD111" s="10"/>
      <c r="KWE111" s="10"/>
      <c r="KWF111" s="10"/>
      <c r="KWG111" s="10"/>
      <c r="KWH111" s="10"/>
      <c r="KWI111" s="10"/>
      <c r="KWJ111" s="10"/>
      <c r="KWK111" s="10"/>
      <c r="KWL111" s="10"/>
      <c r="KWM111" s="10"/>
      <c r="KWN111" s="10"/>
      <c r="KWO111" s="10"/>
      <c r="KWP111" s="10"/>
      <c r="KWQ111" s="10"/>
      <c r="KWR111" s="10"/>
      <c r="KWS111" s="10"/>
      <c r="KWT111" s="10"/>
      <c r="KWU111" s="10"/>
      <c r="KWV111" s="10"/>
      <c r="KWW111" s="10"/>
      <c r="KWX111" s="10"/>
      <c r="KWY111" s="10"/>
      <c r="KWZ111" s="10"/>
      <c r="KXA111" s="10"/>
      <c r="KXB111" s="10"/>
      <c r="KXC111" s="10"/>
      <c r="KXD111" s="10"/>
      <c r="KXE111" s="10"/>
      <c r="KXF111" s="10"/>
      <c r="KXG111" s="10"/>
      <c r="KXH111" s="10"/>
      <c r="KXI111" s="10"/>
      <c r="KXJ111" s="10"/>
      <c r="KXK111" s="10"/>
      <c r="KXL111" s="10"/>
      <c r="KXM111" s="10"/>
      <c r="KXN111" s="10"/>
      <c r="KXO111" s="10"/>
      <c r="KXP111" s="10"/>
      <c r="KXQ111" s="10"/>
      <c r="KXR111" s="10"/>
      <c r="KXS111" s="10"/>
      <c r="KXT111" s="10"/>
      <c r="KXU111" s="10"/>
      <c r="KXV111" s="10"/>
      <c r="KXW111" s="10"/>
      <c r="KXX111" s="10"/>
      <c r="KXY111" s="10"/>
      <c r="KXZ111" s="10"/>
      <c r="KYA111" s="10"/>
      <c r="KYB111" s="10"/>
      <c r="KYC111" s="10"/>
      <c r="KYD111" s="10"/>
      <c r="KYE111" s="10"/>
      <c r="KYF111" s="10"/>
      <c r="KYG111" s="10"/>
      <c r="KYH111" s="10"/>
      <c r="KYI111" s="10"/>
      <c r="KYJ111" s="10"/>
      <c r="KYK111" s="10"/>
      <c r="KYL111" s="10"/>
      <c r="KYM111" s="10"/>
      <c r="KYN111" s="10"/>
      <c r="KYO111" s="10"/>
      <c r="KYP111" s="10"/>
      <c r="KYQ111" s="10"/>
      <c r="KYR111" s="10"/>
      <c r="KYS111" s="10"/>
      <c r="KYT111" s="10"/>
      <c r="KYU111" s="10"/>
      <c r="KYV111" s="10"/>
      <c r="KYW111" s="10"/>
      <c r="KYX111" s="10"/>
      <c r="KYY111" s="10"/>
      <c r="KYZ111" s="10"/>
      <c r="KZA111" s="10"/>
      <c r="KZB111" s="10"/>
      <c r="KZC111" s="10"/>
      <c r="KZD111" s="10"/>
      <c r="KZE111" s="10"/>
      <c r="KZF111" s="10"/>
      <c r="KZG111" s="10"/>
      <c r="KZH111" s="10"/>
      <c r="KZI111" s="10"/>
      <c r="KZJ111" s="10"/>
      <c r="KZK111" s="10"/>
      <c r="KZL111" s="10"/>
      <c r="KZM111" s="10"/>
      <c r="KZN111" s="10"/>
      <c r="KZO111" s="10"/>
      <c r="KZP111" s="10"/>
      <c r="KZQ111" s="10"/>
      <c r="KZR111" s="10"/>
      <c r="KZS111" s="10"/>
      <c r="KZT111" s="10"/>
      <c r="KZU111" s="10"/>
      <c r="KZV111" s="10"/>
      <c r="KZW111" s="10"/>
      <c r="KZX111" s="10"/>
      <c r="KZY111" s="10"/>
      <c r="KZZ111" s="10"/>
      <c r="LAA111" s="10"/>
      <c r="LAB111" s="10"/>
      <c r="LAC111" s="10"/>
      <c r="LAD111" s="10"/>
      <c r="LAE111" s="10"/>
      <c r="LAF111" s="10"/>
      <c r="LAG111" s="10"/>
      <c r="LAH111" s="10"/>
      <c r="LAI111" s="10"/>
      <c r="LAJ111" s="10"/>
      <c r="LAK111" s="10"/>
      <c r="LAL111" s="10"/>
      <c r="LAM111" s="10"/>
      <c r="LAN111" s="10"/>
      <c r="LAO111" s="10"/>
      <c r="LAP111" s="10"/>
      <c r="LAQ111" s="10"/>
      <c r="LAR111" s="10"/>
      <c r="LAS111" s="10"/>
      <c r="LAT111" s="10"/>
      <c r="LAU111" s="10"/>
      <c r="LAV111" s="10"/>
      <c r="LAW111" s="10"/>
      <c r="LAX111" s="10"/>
      <c r="LAY111" s="10"/>
      <c r="LAZ111" s="10"/>
      <c r="LBA111" s="10"/>
      <c r="LBB111" s="10"/>
      <c r="LBC111" s="10"/>
      <c r="LBD111" s="10"/>
      <c r="LBE111" s="10"/>
      <c r="LBF111" s="10"/>
      <c r="LBG111" s="10"/>
      <c r="LBH111" s="10"/>
      <c r="LBI111" s="10"/>
      <c r="LBJ111" s="10"/>
      <c r="LBK111" s="10"/>
      <c r="LBL111" s="10"/>
      <c r="LBM111" s="10"/>
      <c r="LBN111" s="10"/>
      <c r="LBO111" s="10"/>
      <c r="LBP111" s="10"/>
      <c r="LBQ111" s="10"/>
      <c r="LBR111" s="10"/>
      <c r="LBS111" s="10"/>
      <c r="LBT111" s="10"/>
      <c r="LBU111" s="10"/>
      <c r="LBV111" s="10"/>
      <c r="LBW111" s="10"/>
      <c r="LBX111" s="10"/>
      <c r="LBY111" s="10"/>
      <c r="LBZ111" s="10"/>
      <c r="LCA111" s="10"/>
      <c r="LCB111" s="10"/>
      <c r="LCC111" s="10"/>
      <c r="LCD111" s="10"/>
      <c r="LCE111" s="10"/>
      <c r="LCF111" s="10"/>
      <c r="LCG111" s="10"/>
      <c r="LCH111" s="10"/>
      <c r="LCI111" s="10"/>
      <c r="LCJ111" s="10"/>
      <c r="LCK111" s="10"/>
      <c r="LCL111" s="10"/>
      <c r="LCM111" s="10"/>
      <c r="LCN111" s="10"/>
      <c r="LCO111" s="10"/>
      <c r="LCP111" s="10"/>
      <c r="LCQ111" s="10"/>
      <c r="LCR111" s="10"/>
      <c r="LCS111" s="10"/>
      <c r="LCT111" s="10"/>
      <c r="LCU111" s="10"/>
      <c r="LCV111" s="10"/>
      <c r="LCW111" s="10"/>
      <c r="LCX111" s="10"/>
      <c r="LCY111" s="10"/>
      <c r="LCZ111" s="10"/>
      <c r="LDA111" s="10"/>
      <c r="LDB111" s="10"/>
      <c r="LDC111" s="10"/>
      <c r="LDD111" s="10"/>
      <c r="LDE111" s="10"/>
      <c r="LDF111" s="10"/>
      <c r="LDG111" s="10"/>
      <c r="LDH111" s="10"/>
      <c r="LDI111" s="10"/>
      <c r="LDJ111" s="10"/>
      <c r="LDK111" s="10"/>
      <c r="LDL111" s="10"/>
      <c r="LDM111" s="10"/>
      <c r="LDN111" s="10"/>
      <c r="LDO111" s="10"/>
      <c r="LDP111" s="10"/>
      <c r="LDQ111" s="10"/>
      <c r="LDR111" s="10"/>
      <c r="LDS111" s="10"/>
      <c r="LDT111" s="10"/>
      <c r="LDU111" s="10"/>
      <c r="LDV111" s="10"/>
      <c r="LDW111" s="10"/>
      <c r="LDX111" s="10"/>
      <c r="LDY111" s="10"/>
      <c r="LDZ111" s="10"/>
      <c r="LEA111" s="10"/>
      <c r="LEB111" s="10"/>
      <c r="LEC111" s="10"/>
      <c r="LED111" s="10"/>
      <c r="LEE111" s="10"/>
      <c r="LEF111" s="10"/>
      <c r="LEG111" s="10"/>
      <c r="LEH111" s="10"/>
      <c r="LEI111" s="10"/>
      <c r="LEJ111" s="10"/>
      <c r="LEK111" s="10"/>
      <c r="LEL111" s="10"/>
      <c r="LEM111" s="10"/>
      <c r="LEN111" s="10"/>
      <c r="LEO111" s="10"/>
      <c r="LEP111" s="10"/>
      <c r="LEQ111" s="10"/>
      <c r="LER111" s="10"/>
      <c r="LES111" s="10"/>
      <c r="LET111" s="10"/>
      <c r="LEU111" s="10"/>
      <c r="LEV111" s="10"/>
      <c r="LEW111" s="10"/>
      <c r="LEX111" s="10"/>
      <c r="LEY111" s="10"/>
      <c r="LEZ111" s="10"/>
      <c r="LFA111" s="10"/>
      <c r="LFB111" s="10"/>
      <c r="LFC111" s="10"/>
      <c r="LFD111" s="10"/>
      <c r="LFE111" s="10"/>
      <c r="LFF111" s="10"/>
      <c r="LFG111" s="10"/>
      <c r="LFH111" s="10"/>
      <c r="LFI111" s="10"/>
      <c r="LFJ111" s="10"/>
      <c r="LFK111" s="10"/>
      <c r="LFL111" s="10"/>
      <c r="LFM111" s="10"/>
      <c r="LFN111" s="10"/>
      <c r="LFO111" s="10"/>
      <c r="LFP111" s="10"/>
      <c r="LFQ111" s="10"/>
      <c r="LFR111" s="10"/>
      <c r="LFS111" s="10"/>
      <c r="LFT111" s="10"/>
      <c r="LFU111" s="10"/>
      <c r="LFV111" s="10"/>
      <c r="LFW111" s="10"/>
      <c r="LFX111" s="10"/>
      <c r="LFY111" s="10"/>
      <c r="LFZ111" s="10"/>
      <c r="LGA111" s="10"/>
      <c r="LGB111" s="10"/>
      <c r="LGC111" s="10"/>
      <c r="LGD111" s="10"/>
      <c r="LGE111" s="10"/>
      <c r="LGF111" s="10"/>
      <c r="LGG111" s="10"/>
      <c r="LGH111" s="10"/>
      <c r="LGI111" s="10"/>
      <c r="LGJ111" s="10"/>
      <c r="LGK111" s="10"/>
      <c r="LGL111" s="10"/>
      <c r="LGM111" s="10"/>
      <c r="LGN111" s="10"/>
      <c r="LGO111" s="10"/>
      <c r="LGP111" s="10"/>
      <c r="LGQ111" s="10"/>
      <c r="LGR111" s="10"/>
      <c r="LGS111" s="10"/>
      <c r="LGT111" s="10"/>
      <c r="LGU111" s="10"/>
      <c r="LGV111" s="10"/>
      <c r="LGW111" s="10"/>
      <c r="LGX111" s="10"/>
      <c r="LGY111" s="10"/>
      <c r="LGZ111" s="10"/>
      <c r="LHA111" s="10"/>
      <c r="LHB111" s="10"/>
      <c r="LHC111" s="10"/>
      <c r="LHD111" s="10"/>
      <c r="LHE111" s="10"/>
      <c r="LHF111" s="10"/>
      <c r="LHG111" s="10"/>
      <c r="LHH111" s="10"/>
      <c r="LHI111" s="10"/>
      <c r="LHJ111" s="10"/>
      <c r="LHK111" s="10"/>
      <c r="LHL111" s="10"/>
      <c r="LHM111" s="10"/>
      <c r="LHN111" s="10"/>
      <c r="LHO111" s="10"/>
      <c r="LHP111" s="10"/>
      <c r="LHQ111" s="10"/>
      <c r="LHR111" s="10"/>
      <c r="LHS111" s="10"/>
      <c r="LHT111" s="10"/>
      <c r="LHU111" s="10"/>
      <c r="LHV111" s="10"/>
      <c r="LHW111" s="10"/>
      <c r="LHX111" s="10"/>
      <c r="LHY111" s="10"/>
      <c r="LHZ111" s="10"/>
      <c r="LIA111" s="10"/>
      <c r="LIB111" s="10"/>
      <c r="LIC111" s="10"/>
      <c r="LID111" s="10"/>
      <c r="LIE111" s="10"/>
      <c r="LIF111" s="10"/>
      <c r="LIG111" s="10"/>
      <c r="LIH111" s="10"/>
      <c r="LII111" s="10"/>
      <c r="LIJ111" s="10"/>
      <c r="LIK111" s="10"/>
      <c r="LIL111" s="10"/>
      <c r="LIM111" s="10"/>
      <c r="LIN111" s="10"/>
      <c r="LIO111" s="10"/>
      <c r="LIP111" s="10"/>
      <c r="LIQ111" s="10"/>
      <c r="LIR111" s="10"/>
      <c r="LIS111" s="10"/>
      <c r="LIT111" s="10"/>
      <c r="LIU111" s="10"/>
      <c r="LIV111" s="10"/>
      <c r="LIW111" s="10"/>
      <c r="LIX111" s="10"/>
      <c r="LIY111" s="10"/>
      <c r="LIZ111" s="10"/>
      <c r="LJA111" s="10"/>
      <c r="LJB111" s="10"/>
      <c r="LJC111" s="10"/>
      <c r="LJD111" s="10"/>
      <c r="LJE111" s="10"/>
      <c r="LJF111" s="10"/>
      <c r="LJG111" s="10"/>
      <c r="LJH111" s="10"/>
      <c r="LJI111" s="10"/>
      <c r="LJJ111" s="10"/>
      <c r="LJK111" s="10"/>
      <c r="LJL111" s="10"/>
      <c r="LJM111" s="10"/>
      <c r="LJN111" s="10"/>
      <c r="LJO111" s="10"/>
      <c r="LJP111" s="10"/>
      <c r="LJQ111" s="10"/>
      <c r="LJR111" s="10"/>
      <c r="LJS111" s="10"/>
      <c r="LJT111" s="10"/>
      <c r="LJU111" s="10"/>
      <c r="LJV111" s="10"/>
      <c r="LJW111" s="10"/>
      <c r="LJX111" s="10"/>
      <c r="LJY111" s="10"/>
      <c r="LJZ111" s="10"/>
      <c r="LKA111" s="10"/>
      <c r="LKB111" s="10"/>
      <c r="LKC111" s="10"/>
      <c r="LKD111" s="10"/>
      <c r="LKE111" s="10"/>
      <c r="LKF111" s="10"/>
      <c r="LKG111" s="10"/>
      <c r="LKH111" s="10"/>
      <c r="LKI111" s="10"/>
      <c r="LKJ111" s="10"/>
      <c r="LKK111" s="10"/>
      <c r="LKL111" s="10"/>
      <c r="LKM111" s="10"/>
      <c r="LKN111" s="10"/>
      <c r="LKO111" s="10"/>
      <c r="LKP111" s="10"/>
      <c r="LKQ111" s="10"/>
      <c r="LKR111" s="10"/>
      <c r="LKS111" s="10"/>
      <c r="LKT111" s="10"/>
      <c r="LKU111" s="10"/>
      <c r="LKV111" s="10"/>
      <c r="LKW111" s="10"/>
      <c r="LKX111" s="10"/>
      <c r="LKY111" s="10"/>
      <c r="LKZ111" s="10"/>
      <c r="LLA111" s="10"/>
      <c r="LLB111" s="10"/>
      <c r="LLC111" s="10"/>
      <c r="LLD111" s="10"/>
      <c r="LLE111" s="10"/>
      <c r="LLF111" s="10"/>
      <c r="LLG111" s="10"/>
      <c r="LLH111" s="10"/>
      <c r="LLI111" s="10"/>
      <c r="LLJ111" s="10"/>
      <c r="LLK111" s="10"/>
      <c r="LLL111" s="10"/>
      <c r="LLM111" s="10"/>
      <c r="LLN111" s="10"/>
      <c r="LLO111" s="10"/>
      <c r="LLP111" s="10"/>
      <c r="LLQ111" s="10"/>
      <c r="LLR111" s="10"/>
      <c r="LLS111" s="10"/>
      <c r="LLT111" s="10"/>
      <c r="LLU111" s="10"/>
      <c r="LLV111" s="10"/>
      <c r="LLW111" s="10"/>
      <c r="LLX111" s="10"/>
      <c r="LLY111" s="10"/>
      <c r="LLZ111" s="10"/>
      <c r="LMA111" s="10"/>
      <c r="LMB111" s="10"/>
      <c r="LMC111" s="10"/>
      <c r="LMD111" s="10"/>
      <c r="LME111" s="10"/>
      <c r="LMF111" s="10"/>
      <c r="LMG111" s="10"/>
      <c r="LMH111" s="10"/>
      <c r="LMI111" s="10"/>
      <c r="LMJ111" s="10"/>
      <c r="LMK111" s="10"/>
      <c r="LML111" s="10"/>
      <c r="LMM111" s="10"/>
      <c r="LMN111" s="10"/>
      <c r="LMO111" s="10"/>
      <c r="LMP111" s="10"/>
      <c r="LMQ111" s="10"/>
      <c r="LMR111" s="10"/>
      <c r="LMS111" s="10"/>
      <c r="LMT111" s="10"/>
      <c r="LMU111" s="10"/>
      <c r="LMV111" s="10"/>
      <c r="LMW111" s="10"/>
      <c r="LMX111" s="10"/>
      <c r="LMY111" s="10"/>
      <c r="LMZ111" s="10"/>
      <c r="LNA111" s="10"/>
      <c r="LNB111" s="10"/>
      <c r="LNC111" s="10"/>
      <c r="LND111" s="10"/>
      <c r="LNE111" s="10"/>
      <c r="LNF111" s="10"/>
      <c r="LNG111" s="10"/>
      <c r="LNH111" s="10"/>
      <c r="LNI111" s="10"/>
      <c r="LNJ111" s="10"/>
      <c r="LNK111" s="10"/>
      <c r="LNL111" s="10"/>
      <c r="LNM111" s="10"/>
      <c r="LNN111" s="10"/>
      <c r="LNO111" s="10"/>
      <c r="LNP111" s="10"/>
      <c r="LNQ111" s="10"/>
      <c r="LNR111" s="10"/>
      <c r="LNS111" s="10"/>
      <c r="LNT111" s="10"/>
      <c r="LNU111" s="10"/>
      <c r="LNV111" s="10"/>
      <c r="LNW111" s="10"/>
      <c r="LNX111" s="10"/>
      <c r="LNY111" s="10"/>
      <c r="LNZ111" s="10"/>
      <c r="LOA111" s="10"/>
      <c r="LOB111" s="10"/>
      <c r="LOC111" s="10"/>
      <c r="LOD111" s="10"/>
      <c r="LOE111" s="10"/>
      <c r="LOF111" s="10"/>
      <c r="LOG111" s="10"/>
      <c r="LOH111" s="10"/>
      <c r="LOI111" s="10"/>
      <c r="LOJ111" s="10"/>
      <c r="LOK111" s="10"/>
      <c r="LOL111" s="10"/>
      <c r="LOM111" s="10"/>
      <c r="LON111" s="10"/>
      <c r="LOO111" s="10"/>
      <c r="LOP111" s="10"/>
      <c r="LOQ111" s="10"/>
      <c r="LOR111" s="10"/>
      <c r="LOS111" s="10"/>
      <c r="LOT111" s="10"/>
      <c r="LOU111" s="10"/>
      <c r="LOV111" s="10"/>
      <c r="LOW111" s="10"/>
      <c r="LOX111" s="10"/>
      <c r="LOY111" s="10"/>
      <c r="LOZ111" s="10"/>
      <c r="LPA111" s="10"/>
      <c r="LPB111" s="10"/>
      <c r="LPC111" s="10"/>
      <c r="LPD111" s="10"/>
      <c r="LPE111" s="10"/>
      <c r="LPF111" s="10"/>
      <c r="LPG111" s="10"/>
      <c r="LPH111" s="10"/>
      <c r="LPI111" s="10"/>
      <c r="LPJ111" s="10"/>
      <c r="LPK111" s="10"/>
      <c r="LPL111" s="10"/>
      <c r="LPM111" s="10"/>
      <c r="LPN111" s="10"/>
      <c r="LPO111" s="10"/>
      <c r="LPP111" s="10"/>
      <c r="LPQ111" s="10"/>
      <c r="LPR111" s="10"/>
      <c r="LPS111" s="10"/>
      <c r="LPT111" s="10"/>
      <c r="LPU111" s="10"/>
      <c r="LPV111" s="10"/>
      <c r="LPW111" s="10"/>
      <c r="LPX111" s="10"/>
      <c r="LPY111" s="10"/>
      <c r="LPZ111" s="10"/>
      <c r="LQA111" s="10"/>
      <c r="LQB111" s="10"/>
      <c r="LQC111" s="10"/>
      <c r="LQD111" s="10"/>
      <c r="LQE111" s="10"/>
      <c r="LQF111" s="10"/>
      <c r="LQG111" s="10"/>
      <c r="LQH111" s="10"/>
      <c r="LQI111" s="10"/>
      <c r="LQJ111" s="10"/>
      <c r="LQK111" s="10"/>
      <c r="LQL111" s="10"/>
      <c r="LQM111" s="10"/>
      <c r="LQN111" s="10"/>
      <c r="LQO111" s="10"/>
      <c r="LQP111" s="10"/>
      <c r="LQQ111" s="10"/>
      <c r="LQR111" s="10"/>
      <c r="LQS111" s="10"/>
      <c r="LQT111" s="10"/>
      <c r="LQU111" s="10"/>
      <c r="LQV111" s="10"/>
      <c r="LQW111" s="10"/>
      <c r="LQX111" s="10"/>
      <c r="LQY111" s="10"/>
      <c r="LQZ111" s="10"/>
      <c r="LRA111" s="10"/>
      <c r="LRB111" s="10"/>
      <c r="LRC111" s="10"/>
      <c r="LRD111" s="10"/>
      <c r="LRE111" s="10"/>
      <c r="LRF111" s="10"/>
      <c r="LRG111" s="10"/>
      <c r="LRH111" s="10"/>
      <c r="LRI111" s="10"/>
      <c r="LRJ111" s="10"/>
      <c r="LRK111" s="10"/>
      <c r="LRL111" s="10"/>
      <c r="LRM111" s="10"/>
      <c r="LRN111" s="10"/>
      <c r="LRO111" s="10"/>
      <c r="LRP111" s="10"/>
      <c r="LRQ111" s="10"/>
      <c r="LRR111" s="10"/>
      <c r="LRS111" s="10"/>
      <c r="LRT111" s="10"/>
      <c r="LRU111" s="10"/>
      <c r="LRV111" s="10"/>
      <c r="LRW111" s="10"/>
      <c r="LRX111" s="10"/>
      <c r="LRY111" s="10"/>
      <c r="LRZ111" s="10"/>
      <c r="LSA111" s="10"/>
      <c r="LSB111" s="10"/>
      <c r="LSC111" s="10"/>
      <c r="LSD111" s="10"/>
      <c r="LSE111" s="10"/>
      <c r="LSF111" s="10"/>
      <c r="LSG111" s="10"/>
      <c r="LSH111" s="10"/>
      <c r="LSI111" s="10"/>
      <c r="LSJ111" s="10"/>
      <c r="LSK111" s="10"/>
      <c r="LSL111" s="10"/>
      <c r="LSM111" s="10"/>
      <c r="LSN111" s="10"/>
      <c r="LSO111" s="10"/>
      <c r="LSP111" s="10"/>
      <c r="LSQ111" s="10"/>
      <c r="LSR111" s="10"/>
      <c r="LSS111" s="10"/>
      <c r="LST111" s="10"/>
      <c r="LSU111" s="10"/>
      <c r="LSV111" s="10"/>
      <c r="LSW111" s="10"/>
      <c r="LSX111" s="10"/>
      <c r="LSY111" s="10"/>
      <c r="LSZ111" s="10"/>
      <c r="LTA111" s="10"/>
      <c r="LTB111" s="10"/>
      <c r="LTC111" s="10"/>
      <c r="LTD111" s="10"/>
      <c r="LTE111" s="10"/>
      <c r="LTF111" s="10"/>
      <c r="LTG111" s="10"/>
      <c r="LTH111" s="10"/>
      <c r="LTI111" s="10"/>
      <c r="LTJ111" s="10"/>
      <c r="LTK111" s="10"/>
      <c r="LTL111" s="10"/>
      <c r="LTM111" s="10"/>
      <c r="LTN111" s="10"/>
      <c r="LTO111" s="10"/>
      <c r="LTP111" s="10"/>
      <c r="LTQ111" s="10"/>
      <c r="LTR111" s="10"/>
      <c r="LTS111" s="10"/>
      <c r="LTT111" s="10"/>
      <c r="LTU111" s="10"/>
      <c r="LTV111" s="10"/>
      <c r="LTW111" s="10"/>
      <c r="LTX111" s="10"/>
      <c r="LTY111" s="10"/>
      <c r="LTZ111" s="10"/>
      <c r="LUA111" s="10"/>
      <c r="LUB111" s="10"/>
      <c r="LUC111" s="10"/>
      <c r="LUD111" s="10"/>
      <c r="LUE111" s="10"/>
      <c r="LUF111" s="10"/>
      <c r="LUG111" s="10"/>
      <c r="LUH111" s="10"/>
      <c r="LUI111" s="10"/>
      <c r="LUJ111" s="10"/>
      <c r="LUK111" s="10"/>
      <c r="LUL111" s="10"/>
      <c r="LUM111" s="10"/>
      <c r="LUN111" s="10"/>
      <c r="LUO111" s="10"/>
      <c r="LUP111" s="10"/>
      <c r="LUQ111" s="10"/>
      <c r="LUR111" s="10"/>
      <c r="LUS111" s="10"/>
      <c r="LUT111" s="10"/>
      <c r="LUU111" s="10"/>
      <c r="LUV111" s="10"/>
      <c r="LUW111" s="10"/>
      <c r="LUX111" s="10"/>
      <c r="LUY111" s="10"/>
      <c r="LUZ111" s="10"/>
      <c r="LVA111" s="10"/>
      <c r="LVB111" s="10"/>
      <c r="LVC111" s="10"/>
      <c r="LVD111" s="10"/>
      <c r="LVE111" s="10"/>
      <c r="LVF111" s="10"/>
      <c r="LVG111" s="10"/>
      <c r="LVH111" s="10"/>
      <c r="LVI111" s="10"/>
      <c r="LVJ111" s="10"/>
      <c r="LVK111" s="10"/>
      <c r="LVL111" s="10"/>
      <c r="LVM111" s="10"/>
      <c r="LVN111" s="10"/>
      <c r="LVO111" s="10"/>
      <c r="LVP111" s="10"/>
      <c r="LVQ111" s="10"/>
      <c r="LVR111" s="10"/>
      <c r="LVS111" s="10"/>
      <c r="LVT111" s="10"/>
      <c r="LVU111" s="10"/>
      <c r="LVV111" s="10"/>
      <c r="LVW111" s="10"/>
      <c r="LVX111" s="10"/>
      <c r="LVY111" s="10"/>
      <c r="LVZ111" s="10"/>
      <c r="LWA111" s="10"/>
      <c r="LWB111" s="10"/>
      <c r="LWC111" s="10"/>
      <c r="LWD111" s="10"/>
      <c r="LWE111" s="10"/>
      <c r="LWF111" s="10"/>
      <c r="LWG111" s="10"/>
      <c r="LWH111" s="10"/>
      <c r="LWI111" s="10"/>
      <c r="LWJ111" s="10"/>
      <c r="LWK111" s="10"/>
      <c r="LWL111" s="10"/>
      <c r="LWM111" s="10"/>
      <c r="LWN111" s="10"/>
      <c r="LWO111" s="10"/>
      <c r="LWP111" s="10"/>
      <c r="LWQ111" s="10"/>
      <c r="LWR111" s="10"/>
      <c r="LWS111" s="10"/>
      <c r="LWT111" s="10"/>
      <c r="LWU111" s="10"/>
      <c r="LWV111" s="10"/>
      <c r="LWW111" s="10"/>
      <c r="LWX111" s="10"/>
      <c r="LWY111" s="10"/>
      <c r="LWZ111" s="10"/>
      <c r="LXA111" s="10"/>
      <c r="LXB111" s="10"/>
      <c r="LXC111" s="10"/>
      <c r="LXD111" s="10"/>
      <c r="LXE111" s="10"/>
      <c r="LXF111" s="10"/>
      <c r="LXG111" s="10"/>
      <c r="LXH111" s="10"/>
      <c r="LXI111" s="10"/>
      <c r="LXJ111" s="10"/>
      <c r="LXK111" s="10"/>
      <c r="LXL111" s="10"/>
      <c r="LXM111" s="10"/>
      <c r="LXN111" s="10"/>
      <c r="LXO111" s="10"/>
      <c r="LXP111" s="10"/>
      <c r="LXQ111" s="10"/>
      <c r="LXR111" s="10"/>
      <c r="LXS111" s="10"/>
      <c r="LXT111" s="10"/>
      <c r="LXU111" s="10"/>
      <c r="LXV111" s="10"/>
      <c r="LXW111" s="10"/>
      <c r="LXX111" s="10"/>
      <c r="LXY111" s="10"/>
      <c r="LXZ111" s="10"/>
      <c r="LYA111" s="10"/>
      <c r="LYB111" s="10"/>
      <c r="LYC111" s="10"/>
      <c r="LYD111" s="10"/>
      <c r="LYE111" s="10"/>
      <c r="LYF111" s="10"/>
      <c r="LYG111" s="10"/>
      <c r="LYH111" s="10"/>
      <c r="LYI111" s="10"/>
      <c r="LYJ111" s="10"/>
      <c r="LYK111" s="10"/>
      <c r="LYL111" s="10"/>
      <c r="LYM111" s="10"/>
      <c r="LYN111" s="10"/>
      <c r="LYO111" s="10"/>
      <c r="LYP111" s="10"/>
      <c r="LYQ111" s="10"/>
      <c r="LYR111" s="10"/>
      <c r="LYS111" s="10"/>
      <c r="LYT111" s="10"/>
      <c r="LYU111" s="10"/>
      <c r="LYV111" s="10"/>
      <c r="LYW111" s="10"/>
      <c r="LYX111" s="10"/>
      <c r="LYY111" s="10"/>
      <c r="LYZ111" s="10"/>
      <c r="LZA111" s="10"/>
      <c r="LZB111" s="10"/>
      <c r="LZC111" s="10"/>
      <c r="LZD111" s="10"/>
      <c r="LZE111" s="10"/>
      <c r="LZF111" s="10"/>
      <c r="LZG111" s="10"/>
      <c r="LZH111" s="10"/>
      <c r="LZI111" s="10"/>
      <c r="LZJ111" s="10"/>
      <c r="LZK111" s="10"/>
      <c r="LZL111" s="10"/>
      <c r="LZM111" s="10"/>
      <c r="LZN111" s="10"/>
      <c r="LZO111" s="10"/>
      <c r="LZP111" s="10"/>
      <c r="LZQ111" s="10"/>
      <c r="LZR111" s="10"/>
      <c r="LZS111" s="10"/>
      <c r="LZT111" s="10"/>
      <c r="LZU111" s="10"/>
      <c r="LZV111" s="10"/>
      <c r="LZW111" s="10"/>
      <c r="LZX111" s="10"/>
      <c r="LZY111" s="10"/>
      <c r="LZZ111" s="10"/>
      <c r="MAA111" s="10"/>
      <c r="MAB111" s="10"/>
      <c r="MAC111" s="10"/>
      <c r="MAD111" s="10"/>
      <c r="MAE111" s="10"/>
      <c r="MAF111" s="10"/>
      <c r="MAG111" s="10"/>
      <c r="MAH111" s="10"/>
      <c r="MAI111" s="10"/>
      <c r="MAJ111" s="10"/>
      <c r="MAK111" s="10"/>
      <c r="MAL111" s="10"/>
      <c r="MAM111" s="10"/>
      <c r="MAN111" s="10"/>
      <c r="MAO111" s="10"/>
      <c r="MAP111" s="10"/>
      <c r="MAQ111" s="10"/>
      <c r="MAR111" s="10"/>
      <c r="MAS111" s="10"/>
      <c r="MAT111" s="10"/>
      <c r="MAU111" s="10"/>
      <c r="MAV111" s="10"/>
      <c r="MAW111" s="10"/>
      <c r="MAX111" s="10"/>
      <c r="MAY111" s="10"/>
      <c r="MAZ111" s="10"/>
      <c r="MBA111" s="10"/>
      <c r="MBB111" s="10"/>
      <c r="MBC111" s="10"/>
      <c r="MBD111" s="10"/>
      <c r="MBE111" s="10"/>
      <c r="MBF111" s="10"/>
      <c r="MBG111" s="10"/>
      <c r="MBH111" s="10"/>
      <c r="MBI111" s="10"/>
      <c r="MBJ111" s="10"/>
      <c r="MBK111" s="10"/>
      <c r="MBL111" s="10"/>
      <c r="MBM111" s="10"/>
      <c r="MBN111" s="10"/>
      <c r="MBO111" s="10"/>
      <c r="MBP111" s="10"/>
      <c r="MBQ111" s="10"/>
      <c r="MBR111" s="10"/>
      <c r="MBS111" s="10"/>
      <c r="MBT111" s="10"/>
      <c r="MBU111" s="10"/>
      <c r="MBV111" s="10"/>
      <c r="MBW111" s="10"/>
      <c r="MBX111" s="10"/>
      <c r="MBY111" s="10"/>
      <c r="MBZ111" s="10"/>
      <c r="MCA111" s="10"/>
      <c r="MCB111" s="10"/>
      <c r="MCC111" s="10"/>
      <c r="MCD111" s="10"/>
      <c r="MCE111" s="10"/>
      <c r="MCF111" s="10"/>
      <c r="MCG111" s="10"/>
      <c r="MCH111" s="10"/>
      <c r="MCI111" s="10"/>
      <c r="MCJ111" s="10"/>
      <c r="MCK111" s="10"/>
      <c r="MCL111" s="10"/>
      <c r="MCM111" s="10"/>
      <c r="MCN111" s="10"/>
      <c r="MCO111" s="10"/>
      <c r="MCP111" s="10"/>
      <c r="MCQ111" s="10"/>
      <c r="MCR111" s="10"/>
      <c r="MCS111" s="10"/>
      <c r="MCT111" s="10"/>
      <c r="MCU111" s="10"/>
      <c r="MCV111" s="10"/>
      <c r="MCW111" s="10"/>
      <c r="MCX111" s="10"/>
      <c r="MCY111" s="10"/>
      <c r="MCZ111" s="10"/>
      <c r="MDA111" s="10"/>
      <c r="MDB111" s="10"/>
      <c r="MDC111" s="10"/>
      <c r="MDD111" s="10"/>
      <c r="MDE111" s="10"/>
      <c r="MDF111" s="10"/>
      <c r="MDG111" s="10"/>
      <c r="MDH111" s="10"/>
      <c r="MDI111" s="10"/>
      <c r="MDJ111" s="10"/>
      <c r="MDK111" s="10"/>
      <c r="MDL111" s="10"/>
      <c r="MDM111" s="10"/>
      <c r="MDN111" s="10"/>
      <c r="MDO111" s="10"/>
      <c r="MDP111" s="10"/>
      <c r="MDQ111" s="10"/>
      <c r="MDR111" s="10"/>
      <c r="MDS111" s="10"/>
      <c r="MDT111" s="10"/>
      <c r="MDU111" s="10"/>
      <c r="MDV111" s="10"/>
      <c r="MDW111" s="10"/>
      <c r="MDX111" s="10"/>
      <c r="MDY111" s="10"/>
      <c r="MDZ111" s="10"/>
      <c r="MEA111" s="10"/>
      <c r="MEB111" s="10"/>
      <c r="MEC111" s="10"/>
      <c r="MED111" s="10"/>
      <c r="MEE111" s="10"/>
      <c r="MEF111" s="10"/>
      <c r="MEG111" s="10"/>
      <c r="MEH111" s="10"/>
      <c r="MEI111" s="10"/>
      <c r="MEJ111" s="10"/>
      <c r="MEK111" s="10"/>
      <c r="MEL111" s="10"/>
      <c r="MEM111" s="10"/>
      <c r="MEN111" s="10"/>
      <c r="MEO111" s="10"/>
      <c r="MEP111" s="10"/>
      <c r="MEQ111" s="10"/>
      <c r="MER111" s="10"/>
      <c r="MES111" s="10"/>
      <c r="MET111" s="10"/>
      <c r="MEU111" s="10"/>
      <c r="MEV111" s="10"/>
      <c r="MEW111" s="10"/>
      <c r="MEX111" s="10"/>
      <c r="MEY111" s="10"/>
      <c r="MEZ111" s="10"/>
      <c r="MFA111" s="10"/>
      <c r="MFB111" s="10"/>
      <c r="MFC111" s="10"/>
      <c r="MFD111" s="10"/>
      <c r="MFE111" s="10"/>
      <c r="MFF111" s="10"/>
      <c r="MFG111" s="10"/>
      <c r="MFH111" s="10"/>
      <c r="MFI111" s="10"/>
      <c r="MFJ111" s="10"/>
      <c r="MFK111" s="10"/>
      <c r="MFL111" s="10"/>
      <c r="MFM111" s="10"/>
      <c r="MFN111" s="10"/>
      <c r="MFO111" s="10"/>
      <c r="MFP111" s="10"/>
      <c r="MFQ111" s="10"/>
      <c r="MFR111" s="10"/>
      <c r="MFS111" s="10"/>
      <c r="MFT111" s="10"/>
      <c r="MFU111" s="10"/>
      <c r="MFV111" s="10"/>
      <c r="MFW111" s="10"/>
      <c r="MFX111" s="10"/>
      <c r="MFY111" s="10"/>
      <c r="MFZ111" s="10"/>
      <c r="MGA111" s="10"/>
      <c r="MGB111" s="10"/>
      <c r="MGC111" s="10"/>
      <c r="MGD111" s="10"/>
      <c r="MGE111" s="10"/>
      <c r="MGF111" s="10"/>
      <c r="MGG111" s="10"/>
      <c r="MGH111" s="10"/>
      <c r="MGI111" s="10"/>
      <c r="MGJ111" s="10"/>
      <c r="MGK111" s="10"/>
      <c r="MGL111" s="10"/>
      <c r="MGM111" s="10"/>
      <c r="MGN111" s="10"/>
      <c r="MGO111" s="10"/>
      <c r="MGP111" s="10"/>
      <c r="MGQ111" s="10"/>
      <c r="MGR111" s="10"/>
      <c r="MGS111" s="10"/>
      <c r="MGT111" s="10"/>
      <c r="MGU111" s="10"/>
      <c r="MGV111" s="10"/>
      <c r="MGW111" s="10"/>
      <c r="MGX111" s="10"/>
      <c r="MGY111" s="10"/>
      <c r="MGZ111" s="10"/>
      <c r="MHA111" s="10"/>
      <c r="MHB111" s="10"/>
      <c r="MHC111" s="10"/>
      <c r="MHD111" s="10"/>
      <c r="MHE111" s="10"/>
      <c r="MHF111" s="10"/>
      <c r="MHG111" s="10"/>
      <c r="MHH111" s="10"/>
      <c r="MHI111" s="10"/>
      <c r="MHJ111" s="10"/>
      <c r="MHK111" s="10"/>
      <c r="MHL111" s="10"/>
      <c r="MHM111" s="10"/>
      <c r="MHN111" s="10"/>
      <c r="MHO111" s="10"/>
      <c r="MHP111" s="10"/>
      <c r="MHQ111" s="10"/>
      <c r="MHR111" s="10"/>
      <c r="MHS111" s="10"/>
      <c r="MHT111" s="10"/>
      <c r="MHU111" s="10"/>
      <c r="MHV111" s="10"/>
      <c r="MHW111" s="10"/>
      <c r="MHX111" s="10"/>
      <c r="MHY111" s="10"/>
      <c r="MHZ111" s="10"/>
      <c r="MIA111" s="10"/>
      <c r="MIB111" s="10"/>
      <c r="MIC111" s="10"/>
      <c r="MID111" s="10"/>
      <c r="MIE111" s="10"/>
      <c r="MIF111" s="10"/>
      <c r="MIG111" s="10"/>
      <c r="MIH111" s="10"/>
      <c r="MII111" s="10"/>
      <c r="MIJ111" s="10"/>
      <c r="MIK111" s="10"/>
      <c r="MIL111" s="10"/>
      <c r="MIM111" s="10"/>
      <c r="MIN111" s="10"/>
      <c r="MIO111" s="10"/>
      <c r="MIP111" s="10"/>
      <c r="MIQ111" s="10"/>
      <c r="MIR111" s="10"/>
      <c r="MIS111" s="10"/>
      <c r="MIT111" s="10"/>
      <c r="MIU111" s="10"/>
      <c r="MIV111" s="10"/>
      <c r="MIW111" s="10"/>
      <c r="MIX111" s="10"/>
      <c r="MIY111" s="10"/>
      <c r="MIZ111" s="10"/>
      <c r="MJA111" s="10"/>
      <c r="MJB111" s="10"/>
      <c r="MJC111" s="10"/>
      <c r="MJD111" s="10"/>
      <c r="MJE111" s="10"/>
      <c r="MJF111" s="10"/>
      <c r="MJG111" s="10"/>
      <c r="MJH111" s="10"/>
      <c r="MJI111" s="10"/>
      <c r="MJJ111" s="10"/>
      <c r="MJK111" s="10"/>
      <c r="MJL111" s="10"/>
      <c r="MJM111" s="10"/>
      <c r="MJN111" s="10"/>
      <c r="MJO111" s="10"/>
      <c r="MJP111" s="10"/>
      <c r="MJQ111" s="10"/>
      <c r="MJR111" s="10"/>
      <c r="MJS111" s="10"/>
      <c r="MJT111" s="10"/>
      <c r="MJU111" s="10"/>
      <c r="MJV111" s="10"/>
      <c r="MJW111" s="10"/>
      <c r="MJX111" s="10"/>
      <c r="MJY111" s="10"/>
      <c r="MJZ111" s="10"/>
      <c r="MKA111" s="10"/>
      <c r="MKB111" s="10"/>
      <c r="MKC111" s="10"/>
      <c r="MKD111" s="10"/>
      <c r="MKE111" s="10"/>
      <c r="MKF111" s="10"/>
      <c r="MKG111" s="10"/>
      <c r="MKH111" s="10"/>
      <c r="MKI111" s="10"/>
      <c r="MKJ111" s="10"/>
      <c r="MKK111" s="10"/>
      <c r="MKL111" s="10"/>
      <c r="MKM111" s="10"/>
      <c r="MKN111" s="10"/>
      <c r="MKO111" s="10"/>
      <c r="MKP111" s="10"/>
      <c r="MKQ111" s="10"/>
      <c r="MKR111" s="10"/>
      <c r="MKS111" s="10"/>
      <c r="MKT111" s="10"/>
      <c r="MKU111" s="10"/>
      <c r="MKV111" s="10"/>
      <c r="MKW111" s="10"/>
      <c r="MKX111" s="10"/>
      <c r="MKY111" s="10"/>
      <c r="MKZ111" s="10"/>
      <c r="MLA111" s="10"/>
      <c r="MLB111" s="10"/>
      <c r="MLC111" s="10"/>
      <c r="MLD111" s="10"/>
      <c r="MLE111" s="10"/>
      <c r="MLF111" s="10"/>
      <c r="MLG111" s="10"/>
      <c r="MLH111" s="10"/>
      <c r="MLI111" s="10"/>
      <c r="MLJ111" s="10"/>
      <c r="MLK111" s="10"/>
      <c r="MLL111" s="10"/>
      <c r="MLM111" s="10"/>
      <c r="MLN111" s="10"/>
      <c r="MLO111" s="10"/>
      <c r="MLP111" s="10"/>
      <c r="MLQ111" s="10"/>
      <c r="MLR111" s="10"/>
      <c r="MLS111" s="10"/>
      <c r="MLT111" s="10"/>
      <c r="MLU111" s="10"/>
      <c r="MLV111" s="10"/>
      <c r="MLW111" s="10"/>
      <c r="MLX111" s="10"/>
      <c r="MLY111" s="10"/>
      <c r="MLZ111" s="10"/>
      <c r="MMA111" s="10"/>
      <c r="MMB111" s="10"/>
      <c r="MMC111" s="10"/>
      <c r="MMD111" s="10"/>
      <c r="MME111" s="10"/>
      <c r="MMF111" s="10"/>
      <c r="MMG111" s="10"/>
      <c r="MMH111" s="10"/>
      <c r="MMI111" s="10"/>
      <c r="MMJ111" s="10"/>
      <c r="MMK111" s="10"/>
      <c r="MML111" s="10"/>
      <c r="MMM111" s="10"/>
      <c r="MMN111" s="10"/>
      <c r="MMO111" s="10"/>
      <c r="MMP111" s="10"/>
      <c r="MMQ111" s="10"/>
      <c r="MMR111" s="10"/>
      <c r="MMS111" s="10"/>
      <c r="MMT111" s="10"/>
      <c r="MMU111" s="10"/>
      <c r="MMV111" s="10"/>
      <c r="MMW111" s="10"/>
      <c r="MMX111" s="10"/>
      <c r="MMY111" s="10"/>
      <c r="MMZ111" s="10"/>
      <c r="MNA111" s="10"/>
      <c r="MNB111" s="10"/>
      <c r="MNC111" s="10"/>
      <c r="MND111" s="10"/>
      <c r="MNE111" s="10"/>
      <c r="MNF111" s="10"/>
      <c r="MNG111" s="10"/>
      <c r="MNH111" s="10"/>
      <c r="MNI111" s="10"/>
      <c r="MNJ111" s="10"/>
      <c r="MNK111" s="10"/>
      <c r="MNL111" s="10"/>
      <c r="MNM111" s="10"/>
      <c r="MNN111" s="10"/>
      <c r="MNO111" s="10"/>
      <c r="MNP111" s="10"/>
      <c r="MNQ111" s="10"/>
      <c r="MNR111" s="10"/>
      <c r="MNS111" s="10"/>
      <c r="MNT111" s="10"/>
      <c r="MNU111" s="10"/>
      <c r="MNV111" s="10"/>
      <c r="MNW111" s="10"/>
      <c r="MNX111" s="10"/>
      <c r="MNY111" s="10"/>
      <c r="MNZ111" s="10"/>
      <c r="MOA111" s="10"/>
      <c r="MOB111" s="10"/>
      <c r="MOC111" s="10"/>
      <c r="MOD111" s="10"/>
      <c r="MOE111" s="10"/>
      <c r="MOF111" s="10"/>
      <c r="MOG111" s="10"/>
      <c r="MOH111" s="10"/>
      <c r="MOI111" s="10"/>
      <c r="MOJ111" s="10"/>
      <c r="MOK111" s="10"/>
      <c r="MOL111" s="10"/>
      <c r="MOM111" s="10"/>
      <c r="MON111" s="10"/>
      <c r="MOO111" s="10"/>
      <c r="MOP111" s="10"/>
      <c r="MOQ111" s="10"/>
      <c r="MOR111" s="10"/>
      <c r="MOS111" s="10"/>
      <c r="MOT111" s="10"/>
      <c r="MOU111" s="10"/>
      <c r="MOV111" s="10"/>
      <c r="MOW111" s="10"/>
      <c r="MOX111" s="10"/>
      <c r="MOY111" s="10"/>
      <c r="MOZ111" s="10"/>
      <c r="MPA111" s="10"/>
      <c r="MPB111" s="10"/>
      <c r="MPC111" s="10"/>
      <c r="MPD111" s="10"/>
      <c r="MPE111" s="10"/>
      <c r="MPF111" s="10"/>
      <c r="MPG111" s="10"/>
      <c r="MPH111" s="10"/>
      <c r="MPI111" s="10"/>
      <c r="MPJ111" s="10"/>
      <c r="MPK111" s="10"/>
      <c r="MPL111" s="10"/>
      <c r="MPM111" s="10"/>
      <c r="MPN111" s="10"/>
      <c r="MPO111" s="10"/>
      <c r="MPP111" s="10"/>
      <c r="MPQ111" s="10"/>
      <c r="MPR111" s="10"/>
      <c r="MPS111" s="10"/>
      <c r="MPT111" s="10"/>
      <c r="MPU111" s="10"/>
      <c r="MPV111" s="10"/>
      <c r="MPW111" s="10"/>
      <c r="MPX111" s="10"/>
      <c r="MPY111" s="10"/>
      <c r="MPZ111" s="10"/>
      <c r="MQA111" s="10"/>
      <c r="MQB111" s="10"/>
      <c r="MQC111" s="10"/>
      <c r="MQD111" s="10"/>
      <c r="MQE111" s="10"/>
      <c r="MQF111" s="10"/>
      <c r="MQG111" s="10"/>
      <c r="MQH111" s="10"/>
      <c r="MQI111" s="10"/>
      <c r="MQJ111" s="10"/>
      <c r="MQK111" s="10"/>
      <c r="MQL111" s="10"/>
      <c r="MQM111" s="10"/>
      <c r="MQN111" s="10"/>
      <c r="MQO111" s="10"/>
      <c r="MQP111" s="10"/>
      <c r="MQQ111" s="10"/>
      <c r="MQR111" s="10"/>
      <c r="MQS111" s="10"/>
      <c r="MQT111" s="10"/>
      <c r="MQU111" s="10"/>
      <c r="MQV111" s="10"/>
      <c r="MQW111" s="10"/>
      <c r="MQX111" s="10"/>
      <c r="MQY111" s="10"/>
      <c r="MQZ111" s="10"/>
      <c r="MRA111" s="10"/>
      <c r="MRB111" s="10"/>
      <c r="MRC111" s="10"/>
      <c r="MRD111" s="10"/>
      <c r="MRE111" s="10"/>
      <c r="MRF111" s="10"/>
      <c r="MRG111" s="10"/>
      <c r="MRH111" s="10"/>
      <c r="MRI111" s="10"/>
      <c r="MRJ111" s="10"/>
      <c r="MRK111" s="10"/>
      <c r="MRL111" s="10"/>
      <c r="MRM111" s="10"/>
      <c r="MRN111" s="10"/>
      <c r="MRO111" s="10"/>
      <c r="MRP111" s="10"/>
      <c r="MRQ111" s="10"/>
      <c r="MRR111" s="10"/>
      <c r="MRS111" s="10"/>
      <c r="MRT111" s="10"/>
      <c r="MRU111" s="10"/>
      <c r="MRV111" s="10"/>
      <c r="MRW111" s="10"/>
      <c r="MRX111" s="10"/>
      <c r="MRY111" s="10"/>
      <c r="MRZ111" s="10"/>
      <c r="MSA111" s="10"/>
      <c r="MSB111" s="10"/>
      <c r="MSC111" s="10"/>
      <c r="MSD111" s="10"/>
      <c r="MSE111" s="10"/>
      <c r="MSF111" s="10"/>
      <c r="MSG111" s="10"/>
      <c r="MSH111" s="10"/>
      <c r="MSI111" s="10"/>
      <c r="MSJ111" s="10"/>
      <c r="MSK111" s="10"/>
      <c r="MSL111" s="10"/>
      <c r="MSM111" s="10"/>
      <c r="MSN111" s="10"/>
      <c r="MSO111" s="10"/>
      <c r="MSP111" s="10"/>
      <c r="MSQ111" s="10"/>
      <c r="MSR111" s="10"/>
      <c r="MSS111" s="10"/>
      <c r="MST111" s="10"/>
      <c r="MSU111" s="10"/>
      <c r="MSV111" s="10"/>
      <c r="MSW111" s="10"/>
      <c r="MSX111" s="10"/>
      <c r="MSY111" s="10"/>
      <c r="MSZ111" s="10"/>
      <c r="MTA111" s="10"/>
      <c r="MTB111" s="10"/>
      <c r="MTC111" s="10"/>
      <c r="MTD111" s="10"/>
      <c r="MTE111" s="10"/>
      <c r="MTF111" s="10"/>
      <c r="MTG111" s="10"/>
      <c r="MTH111" s="10"/>
      <c r="MTI111" s="10"/>
      <c r="MTJ111" s="10"/>
      <c r="MTK111" s="10"/>
      <c r="MTL111" s="10"/>
      <c r="MTM111" s="10"/>
      <c r="MTN111" s="10"/>
      <c r="MTO111" s="10"/>
      <c r="MTP111" s="10"/>
      <c r="MTQ111" s="10"/>
      <c r="MTR111" s="10"/>
      <c r="MTS111" s="10"/>
      <c r="MTT111" s="10"/>
      <c r="MTU111" s="10"/>
      <c r="MTV111" s="10"/>
      <c r="MTW111" s="10"/>
      <c r="MTX111" s="10"/>
      <c r="MTY111" s="10"/>
      <c r="MTZ111" s="10"/>
      <c r="MUA111" s="10"/>
      <c r="MUB111" s="10"/>
      <c r="MUC111" s="10"/>
      <c r="MUD111" s="10"/>
      <c r="MUE111" s="10"/>
      <c r="MUF111" s="10"/>
      <c r="MUG111" s="10"/>
      <c r="MUH111" s="10"/>
      <c r="MUI111" s="10"/>
      <c r="MUJ111" s="10"/>
      <c r="MUK111" s="10"/>
      <c r="MUL111" s="10"/>
      <c r="MUM111" s="10"/>
      <c r="MUN111" s="10"/>
      <c r="MUO111" s="10"/>
      <c r="MUP111" s="10"/>
      <c r="MUQ111" s="10"/>
      <c r="MUR111" s="10"/>
      <c r="MUS111" s="10"/>
      <c r="MUT111" s="10"/>
      <c r="MUU111" s="10"/>
      <c r="MUV111" s="10"/>
      <c r="MUW111" s="10"/>
      <c r="MUX111" s="10"/>
      <c r="MUY111" s="10"/>
      <c r="MUZ111" s="10"/>
      <c r="MVA111" s="10"/>
      <c r="MVB111" s="10"/>
      <c r="MVC111" s="10"/>
      <c r="MVD111" s="10"/>
      <c r="MVE111" s="10"/>
      <c r="MVF111" s="10"/>
      <c r="MVG111" s="10"/>
      <c r="MVH111" s="10"/>
      <c r="MVI111" s="10"/>
      <c r="MVJ111" s="10"/>
      <c r="MVK111" s="10"/>
      <c r="MVL111" s="10"/>
      <c r="MVM111" s="10"/>
      <c r="MVN111" s="10"/>
      <c r="MVO111" s="10"/>
      <c r="MVP111" s="10"/>
      <c r="MVQ111" s="10"/>
      <c r="MVR111" s="10"/>
      <c r="MVS111" s="10"/>
      <c r="MVT111" s="10"/>
      <c r="MVU111" s="10"/>
      <c r="MVV111" s="10"/>
      <c r="MVW111" s="10"/>
      <c r="MVX111" s="10"/>
      <c r="MVY111" s="10"/>
      <c r="MVZ111" s="10"/>
      <c r="MWA111" s="10"/>
      <c r="MWB111" s="10"/>
      <c r="MWC111" s="10"/>
      <c r="MWD111" s="10"/>
      <c r="MWE111" s="10"/>
      <c r="MWF111" s="10"/>
      <c r="MWG111" s="10"/>
      <c r="MWH111" s="10"/>
      <c r="MWI111" s="10"/>
      <c r="MWJ111" s="10"/>
      <c r="MWK111" s="10"/>
      <c r="MWL111" s="10"/>
      <c r="MWM111" s="10"/>
      <c r="MWN111" s="10"/>
      <c r="MWO111" s="10"/>
      <c r="MWP111" s="10"/>
      <c r="MWQ111" s="10"/>
      <c r="MWR111" s="10"/>
      <c r="MWS111" s="10"/>
      <c r="MWT111" s="10"/>
      <c r="MWU111" s="10"/>
      <c r="MWV111" s="10"/>
      <c r="MWW111" s="10"/>
      <c r="MWX111" s="10"/>
      <c r="MWY111" s="10"/>
      <c r="MWZ111" s="10"/>
      <c r="MXA111" s="10"/>
      <c r="MXB111" s="10"/>
      <c r="MXC111" s="10"/>
      <c r="MXD111" s="10"/>
      <c r="MXE111" s="10"/>
      <c r="MXF111" s="10"/>
      <c r="MXG111" s="10"/>
      <c r="MXH111" s="10"/>
      <c r="MXI111" s="10"/>
      <c r="MXJ111" s="10"/>
      <c r="MXK111" s="10"/>
      <c r="MXL111" s="10"/>
      <c r="MXM111" s="10"/>
      <c r="MXN111" s="10"/>
      <c r="MXO111" s="10"/>
      <c r="MXP111" s="10"/>
      <c r="MXQ111" s="10"/>
      <c r="MXR111" s="10"/>
      <c r="MXS111" s="10"/>
      <c r="MXT111" s="10"/>
      <c r="MXU111" s="10"/>
      <c r="MXV111" s="10"/>
      <c r="MXW111" s="10"/>
      <c r="MXX111" s="10"/>
      <c r="MXY111" s="10"/>
      <c r="MXZ111" s="10"/>
      <c r="MYA111" s="10"/>
      <c r="MYB111" s="10"/>
      <c r="MYC111" s="10"/>
      <c r="MYD111" s="10"/>
      <c r="MYE111" s="10"/>
      <c r="MYF111" s="10"/>
      <c r="MYG111" s="10"/>
      <c r="MYH111" s="10"/>
      <c r="MYI111" s="10"/>
      <c r="MYJ111" s="10"/>
      <c r="MYK111" s="10"/>
      <c r="MYL111" s="10"/>
      <c r="MYM111" s="10"/>
      <c r="MYN111" s="10"/>
      <c r="MYO111" s="10"/>
      <c r="MYP111" s="10"/>
      <c r="MYQ111" s="10"/>
      <c r="MYR111" s="10"/>
      <c r="MYS111" s="10"/>
      <c r="MYT111" s="10"/>
      <c r="MYU111" s="10"/>
      <c r="MYV111" s="10"/>
      <c r="MYW111" s="10"/>
      <c r="MYX111" s="10"/>
      <c r="MYY111" s="10"/>
      <c r="MYZ111" s="10"/>
      <c r="MZA111" s="10"/>
      <c r="MZB111" s="10"/>
      <c r="MZC111" s="10"/>
      <c r="MZD111" s="10"/>
      <c r="MZE111" s="10"/>
      <c r="MZF111" s="10"/>
      <c r="MZG111" s="10"/>
      <c r="MZH111" s="10"/>
      <c r="MZI111" s="10"/>
      <c r="MZJ111" s="10"/>
      <c r="MZK111" s="10"/>
      <c r="MZL111" s="10"/>
      <c r="MZM111" s="10"/>
      <c r="MZN111" s="10"/>
      <c r="MZO111" s="10"/>
      <c r="MZP111" s="10"/>
      <c r="MZQ111" s="10"/>
      <c r="MZR111" s="10"/>
      <c r="MZS111" s="10"/>
      <c r="MZT111" s="10"/>
      <c r="MZU111" s="10"/>
      <c r="MZV111" s="10"/>
      <c r="MZW111" s="10"/>
      <c r="MZX111" s="10"/>
      <c r="MZY111" s="10"/>
      <c r="MZZ111" s="10"/>
      <c r="NAA111" s="10"/>
      <c r="NAB111" s="10"/>
      <c r="NAC111" s="10"/>
      <c r="NAD111" s="10"/>
      <c r="NAE111" s="10"/>
      <c r="NAF111" s="10"/>
      <c r="NAG111" s="10"/>
      <c r="NAH111" s="10"/>
      <c r="NAI111" s="10"/>
      <c r="NAJ111" s="10"/>
      <c r="NAK111" s="10"/>
      <c r="NAL111" s="10"/>
      <c r="NAM111" s="10"/>
      <c r="NAN111" s="10"/>
      <c r="NAO111" s="10"/>
      <c r="NAP111" s="10"/>
      <c r="NAQ111" s="10"/>
      <c r="NAR111" s="10"/>
      <c r="NAS111" s="10"/>
      <c r="NAT111" s="10"/>
      <c r="NAU111" s="10"/>
      <c r="NAV111" s="10"/>
      <c r="NAW111" s="10"/>
      <c r="NAX111" s="10"/>
      <c r="NAY111" s="10"/>
      <c r="NAZ111" s="10"/>
      <c r="NBA111" s="10"/>
      <c r="NBB111" s="10"/>
      <c r="NBC111" s="10"/>
      <c r="NBD111" s="10"/>
      <c r="NBE111" s="10"/>
      <c r="NBF111" s="10"/>
      <c r="NBG111" s="10"/>
      <c r="NBH111" s="10"/>
      <c r="NBI111" s="10"/>
      <c r="NBJ111" s="10"/>
      <c r="NBK111" s="10"/>
      <c r="NBL111" s="10"/>
      <c r="NBM111" s="10"/>
      <c r="NBN111" s="10"/>
      <c r="NBO111" s="10"/>
      <c r="NBP111" s="10"/>
      <c r="NBQ111" s="10"/>
      <c r="NBR111" s="10"/>
      <c r="NBS111" s="10"/>
      <c r="NBT111" s="10"/>
      <c r="NBU111" s="10"/>
      <c r="NBV111" s="10"/>
      <c r="NBW111" s="10"/>
      <c r="NBX111" s="10"/>
      <c r="NBY111" s="10"/>
      <c r="NBZ111" s="10"/>
      <c r="NCA111" s="10"/>
      <c r="NCB111" s="10"/>
      <c r="NCC111" s="10"/>
      <c r="NCD111" s="10"/>
      <c r="NCE111" s="10"/>
      <c r="NCF111" s="10"/>
      <c r="NCG111" s="10"/>
      <c r="NCH111" s="10"/>
      <c r="NCI111" s="10"/>
      <c r="NCJ111" s="10"/>
      <c r="NCK111" s="10"/>
      <c r="NCL111" s="10"/>
      <c r="NCM111" s="10"/>
      <c r="NCN111" s="10"/>
      <c r="NCO111" s="10"/>
      <c r="NCP111" s="10"/>
      <c r="NCQ111" s="10"/>
      <c r="NCR111" s="10"/>
      <c r="NCS111" s="10"/>
      <c r="NCT111" s="10"/>
      <c r="NCU111" s="10"/>
      <c r="NCV111" s="10"/>
      <c r="NCW111" s="10"/>
      <c r="NCX111" s="10"/>
      <c r="NCY111" s="10"/>
      <c r="NCZ111" s="10"/>
      <c r="NDA111" s="10"/>
      <c r="NDB111" s="10"/>
      <c r="NDC111" s="10"/>
      <c r="NDD111" s="10"/>
      <c r="NDE111" s="10"/>
      <c r="NDF111" s="10"/>
      <c r="NDG111" s="10"/>
      <c r="NDH111" s="10"/>
      <c r="NDI111" s="10"/>
      <c r="NDJ111" s="10"/>
      <c r="NDK111" s="10"/>
      <c r="NDL111" s="10"/>
      <c r="NDM111" s="10"/>
      <c r="NDN111" s="10"/>
      <c r="NDO111" s="10"/>
      <c r="NDP111" s="10"/>
      <c r="NDQ111" s="10"/>
      <c r="NDR111" s="10"/>
      <c r="NDS111" s="10"/>
      <c r="NDT111" s="10"/>
      <c r="NDU111" s="10"/>
      <c r="NDV111" s="10"/>
      <c r="NDW111" s="10"/>
      <c r="NDX111" s="10"/>
      <c r="NDY111" s="10"/>
      <c r="NDZ111" s="10"/>
      <c r="NEA111" s="10"/>
      <c r="NEB111" s="10"/>
      <c r="NEC111" s="10"/>
      <c r="NED111" s="10"/>
      <c r="NEE111" s="10"/>
      <c r="NEF111" s="10"/>
      <c r="NEG111" s="10"/>
      <c r="NEH111" s="10"/>
      <c r="NEI111" s="10"/>
      <c r="NEJ111" s="10"/>
      <c r="NEK111" s="10"/>
      <c r="NEL111" s="10"/>
      <c r="NEM111" s="10"/>
      <c r="NEN111" s="10"/>
      <c r="NEO111" s="10"/>
      <c r="NEP111" s="10"/>
      <c r="NEQ111" s="10"/>
      <c r="NER111" s="10"/>
      <c r="NES111" s="10"/>
      <c r="NET111" s="10"/>
      <c r="NEU111" s="10"/>
      <c r="NEV111" s="10"/>
      <c r="NEW111" s="10"/>
      <c r="NEX111" s="10"/>
      <c r="NEY111" s="10"/>
      <c r="NEZ111" s="10"/>
      <c r="NFA111" s="10"/>
      <c r="NFB111" s="10"/>
      <c r="NFC111" s="10"/>
      <c r="NFD111" s="10"/>
      <c r="NFE111" s="10"/>
      <c r="NFF111" s="10"/>
      <c r="NFG111" s="10"/>
      <c r="NFH111" s="10"/>
      <c r="NFI111" s="10"/>
      <c r="NFJ111" s="10"/>
      <c r="NFK111" s="10"/>
      <c r="NFL111" s="10"/>
      <c r="NFM111" s="10"/>
      <c r="NFN111" s="10"/>
      <c r="NFO111" s="10"/>
      <c r="NFP111" s="10"/>
      <c r="NFQ111" s="10"/>
      <c r="NFR111" s="10"/>
      <c r="NFS111" s="10"/>
      <c r="NFT111" s="10"/>
      <c r="NFU111" s="10"/>
      <c r="NFV111" s="10"/>
      <c r="NFW111" s="10"/>
      <c r="NFX111" s="10"/>
      <c r="NFY111" s="10"/>
      <c r="NFZ111" s="10"/>
      <c r="NGA111" s="10"/>
      <c r="NGB111" s="10"/>
      <c r="NGC111" s="10"/>
      <c r="NGD111" s="10"/>
      <c r="NGE111" s="10"/>
      <c r="NGF111" s="10"/>
      <c r="NGG111" s="10"/>
      <c r="NGH111" s="10"/>
      <c r="NGI111" s="10"/>
      <c r="NGJ111" s="10"/>
      <c r="NGK111" s="10"/>
      <c r="NGL111" s="10"/>
      <c r="NGM111" s="10"/>
      <c r="NGN111" s="10"/>
      <c r="NGO111" s="10"/>
      <c r="NGP111" s="10"/>
      <c r="NGQ111" s="10"/>
      <c r="NGR111" s="10"/>
      <c r="NGS111" s="10"/>
      <c r="NGT111" s="10"/>
      <c r="NGU111" s="10"/>
      <c r="NGV111" s="10"/>
      <c r="NGW111" s="10"/>
      <c r="NGX111" s="10"/>
      <c r="NGY111" s="10"/>
      <c r="NGZ111" s="10"/>
      <c r="NHA111" s="10"/>
      <c r="NHB111" s="10"/>
      <c r="NHC111" s="10"/>
      <c r="NHD111" s="10"/>
      <c r="NHE111" s="10"/>
      <c r="NHF111" s="10"/>
      <c r="NHG111" s="10"/>
      <c r="NHH111" s="10"/>
      <c r="NHI111" s="10"/>
      <c r="NHJ111" s="10"/>
      <c r="NHK111" s="10"/>
      <c r="NHL111" s="10"/>
      <c r="NHM111" s="10"/>
      <c r="NHN111" s="10"/>
      <c r="NHO111" s="10"/>
      <c r="NHP111" s="10"/>
      <c r="NHQ111" s="10"/>
      <c r="NHR111" s="10"/>
      <c r="NHS111" s="10"/>
      <c r="NHT111" s="10"/>
      <c r="NHU111" s="10"/>
      <c r="NHV111" s="10"/>
      <c r="NHW111" s="10"/>
      <c r="NHX111" s="10"/>
      <c r="NHY111" s="10"/>
      <c r="NHZ111" s="10"/>
      <c r="NIA111" s="10"/>
      <c r="NIB111" s="10"/>
      <c r="NIC111" s="10"/>
      <c r="NID111" s="10"/>
      <c r="NIE111" s="10"/>
      <c r="NIF111" s="10"/>
      <c r="NIG111" s="10"/>
      <c r="NIH111" s="10"/>
      <c r="NII111" s="10"/>
      <c r="NIJ111" s="10"/>
      <c r="NIK111" s="10"/>
      <c r="NIL111" s="10"/>
      <c r="NIM111" s="10"/>
      <c r="NIN111" s="10"/>
      <c r="NIO111" s="10"/>
      <c r="NIP111" s="10"/>
      <c r="NIQ111" s="10"/>
      <c r="NIR111" s="10"/>
      <c r="NIS111" s="10"/>
      <c r="NIT111" s="10"/>
      <c r="NIU111" s="10"/>
      <c r="NIV111" s="10"/>
      <c r="NIW111" s="10"/>
      <c r="NIX111" s="10"/>
      <c r="NIY111" s="10"/>
      <c r="NIZ111" s="10"/>
      <c r="NJA111" s="10"/>
      <c r="NJB111" s="10"/>
      <c r="NJC111" s="10"/>
      <c r="NJD111" s="10"/>
      <c r="NJE111" s="10"/>
      <c r="NJF111" s="10"/>
      <c r="NJG111" s="10"/>
      <c r="NJH111" s="10"/>
      <c r="NJI111" s="10"/>
      <c r="NJJ111" s="10"/>
      <c r="NJK111" s="10"/>
      <c r="NJL111" s="10"/>
      <c r="NJM111" s="10"/>
      <c r="NJN111" s="10"/>
      <c r="NJO111" s="10"/>
      <c r="NJP111" s="10"/>
      <c r="NJQ111" s="10"/>
      <c r="NJR111" s="10"/>
      <c r="NJS111" s="10"/>
      <c r="NJT111" s="10"/>
      <c r="NJU111" s="10"/>
      <c r="NJV111" s="10"/>
      <c r="NJW111" s="10"/>
      <c r="NJX111" s="10"/>
      <c r="NJY111" s="10"/>
      <c r="NJZ111" s="10"/>
      <c r="NKA111" s="10"/>
      <c r="NKB111" s="10"/>
      <c r="NKC111" s="10"/>
      <c r="NKD111" s="10"/>
      <c r="NKE111" s="10"/>
      <c r="NKF111" s="10"/>
      <c r="NKG111" s="10"/>
      <c r="NKH111" s="10"/>
      <c r="NKI111" s="10"/>
      <c r="NKJ111" s="10"/>
      <c r="NKK111" s="10"/>
      <c r="NKL111" s="10"/>
      <c r="NKM111" s="10"/>
      <c r="NKN111" s="10"/>
      <c r="NKO111" s="10"/>
      <c r="NKP111" s="10"/>
      <c r="NKQ111" s="10"/>
      <c r="NKR111" s="10"/>
      <c r="NKS111" s="10"/>
      <c r="NKT111" s="10"/>
      <c r="NKU111" s="10"/>
      <c r="NKV111" s="10"/>
      <c r="NKW111" s="10"/>
      <c r="NKX111" s="10"/>
      <c r="NKY111" s="10"/>
      <c r="NKZ111" s="10"/>
      <c r="NLA111" s="10"/>
      <c r="NLB111" s="10"/>
      <c r="NLC111" s="10"/>
      <c r="NLD111" s="10"/>
      <c r="NLE111" s="10"/>
      <c r="NLF111" s="10"/>
      <c r="NLG111" s="10"/>
      <c r="NLH111" s="10"/>
      <c r="NLI111" s="10"/>
      <c r="NLJ111" s="10"/>
      <c r="NLK111" s="10"/>
      <c r="NLL111" s="10"/>
      <c r="NLM111" s="10"/>
      <c r="NLN111" s="10"/>
      <c r="NLO111" s="10"/>
      <c r="NLP111" s="10"/>
      <c r="NLQ111" s="10"/>
      <c r="NLR111" s="10"/>
      <c r="NLS111" s="10"/>
      <c r="NLT111" s="10"/>
      <c r="NLU111" s="10"/>
      <c r="NLV111" s="10"/>
      <c r="NLW111" s="10"/>
      <c r="NLX111" s="10"/>
      <c r="NLY111" s="10"/>
      <c r="NLZ111" s="10"/>
      <c r="NMA111" s="10"/>
      <c r="NMB111" s="10"/>
      <c r="NMC111" s="10"/>
      <c r="NMD111" s="10"/>
      <c r="NME111" s="10"/>
      <c r="NMF111" s="10"/>
      <c r="NMG111" s="10"/>
      <c r="NMH111" s="10"/>
      <c r="NMI111" s="10"/>
      <c r="NMJ111" s="10"/>
      <c r="NMK111" s="10"/>
      <c r="NML111" s="10"/>
      <c r="NMM111" s="10"/>
      <c r="NMN111" s="10"/>
      <c r="NMO111" s="10"/>
      <c r="NMP111" s="10"/>
      <c r="NMQ111" s="10"/>
      <c r="NMR111" s="10"/>
      <c r="NMS111" s="10"/>
      <c r="NMT111" s="10"/>
      <c r="NMU111" s="10"/>
      <c r="NMV111" s="10"/>
      <c r="NMW111" s="10"/>
      <c r="NMX111" s="10"/>
      <c r="NMY111" s="10"/>
      <c r="NMZ111" s="10"/>
      <c r="NNA111" s="10"/>
      <c r="NNB111" s="10"/>
      <c r="NNC111" s="10"/>
      <c r="NND111" s="10"/>
      <c r="NNE111" s="10"/>
      <c r="NNF111" s="10"/>
      <c r="NNG111" s="10"/>
      <c r="NNH111" s="10"/>
      <c r="NNI111" s="10"/>
      <c r="NNJ111" s="10"/>
      <c r="NNK111" s="10"/>
      <c r="NNL111" s="10"/>
      <c r="NNM111" s="10"/>
      <c r="NNN111" s="10"/>
      <c r="NNO111" s="10"/>
      <c r="NNP111" s="10"/>
      <c r="NNQ111" s="10"/>
      <c r="NNR111" s="10"/>
      <c r="NNS111" s="10"/>
      <c r="NNT111" s="10"/>
      <c r="NNU111" s="10"/>
      <c r="NNV111" s="10"/>
      <c r="NNW111" s="10"/>
      <c r="NNX111" s="10"/>
      <c r="NNY111" s="10"/>
      <c r="NNZ111" s="10"/>
      <c r="NOA111" s="10"/>
      <c r="NOB111" s="10"/>
      <c r="NOC111" s="10"/>
      <c r="NOD111" s="10"/>
      <c r="NOE111" s="10"/>
      <c r="NOF111" s="10"/>
      <c r="NOG111" s="10"/>
      <c r="NOH111" s="10"/>
      <c r="NOI111" s="10"/>
      <c r="NOJ111" s="10"/>
      <c r="NOK111" s="10"/>
      <c r="NOL111" s="10"/>
      <c r="NOM111" s="10"/>
      <c r="NON111" s="10"/>
      <c r="NOO111" s="10"/>
      <c r="NOP111" s="10"/>
      <c r="NOQ111" s="10"/>
      <c r="NOR111" s="10"/>
      <c r="NOS111" s="10"/>
      <c r="NOT111" s="10"/>
      <c r="NOU111" s="10"/>
      <c r="NOV111" s="10"/>
      <c r="NOW111" s="10"/>
      <c r="NOX111" s="10"/>
      <c r="NOY111" s="10"/>
      <c r="NOZ111" s="10"/>
      <c r="NPA111" s="10"/>
      <c r="NPB111" s="10"/>
      <c r="NPC111" s="10"/>
      <c r="NPD111" s="10"/>
      <c r="NPE111" s="10"/>
      <c r="NPF111" s="10"/>
      <c r="NPG111" s="10"/>
      <c r="NPH111" s="10"/>
      <c r="NPI111" s="10"/>
      <c r="NPJ111" s="10"/>
      <c r="NPK111" s="10"/>
      <c r="NPL111" s="10"/>
      <c r="NPM111" s="10"/>
      <c r="NPN111" s="10"/>
      <c r="NPO111" s="10"/>
      <c r="NPP111" s="10"/>
      <c r="NPQ111" s="10"/>
      <c r="NPR111" s="10"/>
      <c r="NPS111" s="10"/>
      <c r="NPT111" s="10"/>
      <c r="NPU111" s="10"/>
      <c r="NPV111" s="10"/>
      <c r="NPW111" s="10"/>
      <c r="NPX111" s="10"/>
      <c r="NPY111" s="10"/>
      <c r="NPZ111" s="10"/>
      <c r="NQA111" s="10"/>
      <c r="NQB111" s="10"/>
      <c r="NQC111" s="10"/>
      <c r="NQD111" s="10"/>
      <c r="NQE111" s="10"/>
      <c r="NQF111" s="10"/>
      <c r="NQG111" s="10"/>
      <c r="NQH111" s="10"/>
      <c r="NQI111" s="10"/>
      <c r="NQJ111" s="10"/>
      <c r="NQK111" s="10"/>
      <c r="NQL111" s="10"/>
      <c r="NQM111" s="10"/>
      <c r="NQN111" s="10"/>
      <c r="NQO111" s="10"/>
      <c r="NQP111" s="10"/>
      <c r="NQQ111" s="10"/>
      <c r="NQR111" s="10"/>
      <c r="NQS111" s="10"/>
      <c r="NQT111" s="10"/>
      <c r="NQU111" s="10"/>
      <c r="NQV111" s="10"/>
      <c r="NQW111" s="10"/>
      <c r="NQX111" s="10"/>
      <c r="NQY111" s="10"/>
      <c r="NQZ111" s="10"/>
      <c r="NRA111" s="10"/>
      <c r="NRB111" s="10"/>
      <c r="NRC111" s="10"/>
      <c r="NRD111" s="10"/>
      <c r="NRE111" s="10"/>
      <c r="NRF111" s="10"/>
      <c r="NRG111" s="10"/>
      <c r="NRH111" s="10"/>
      <c r="NRI111" s="10"/>
      <c r="NRJ111" s="10"/>
      <c r="NRK111" s="10"/>
      <c r="NRL111" s="10"/>
      <c r="NRM111" s="10"/>
      <c r="NRN111" s="10"/>
      <c r="NRO111" s="10"/>
      <c r="NRP111" s="10"/>
      <c r="NRQ111" s="10"/>
      <c r="NRR111" s="10"/>
      <c r="NRS111" s="10"/>
      <c r="NRT111" s="10"/>
      <c r="NRU111" s="10"/>
      <c r="NRV111" s="10"/>
      <c r="NRW111" s="10"/>
      <c r="NRX111" s="10"/>
      <c r="NRY111" s="10"/>
      <c r="NRZ111" s="10"/>
      <c r="NSA111" s="10"/>
      <c r="NSB111" s="10"/>
      <c r="NSC111" s="10"/>
      <c r="NSD111" s="10"/>
      <c r="NSE111" s="10"/>
      <c r="NSF111" s="10"/>
      <c r="NSG111" s="10"/>
      <c r="NSH111" s="10"/>
      <c r="NSI111" s="10"/>
      <c r="NSJ111" s="10"/>
      <c r="NSK111" s="10"/>
      <c r="NSL111" s="10"/>
      <c r="NSM111" s="10"/>
      <c r="NSN111" s="10"/>
      <c r="NSO111" s="10"/>
      <c r="NSP111" s="10"/>
      <c r="NSQ111" s="10"/>
      <c r="NSR111" s="10"/>
      <c r="NSS111" s="10"/>
      <c r="NST111" s="10"/>
      <c r="NSU111" s="10"/>
      <c r="NSV111" s="10"/>
      <c r="NSW111" s="10"/>
      <c r="NSX111" s="10"/>
      <c r="NSY111" s="10"/>
      <c r="NSZ111" s="10"/>
      <c r="NTA111" s="10"/>
      <c r="NTB111" s="10"/>
      <c r="NTC111" s="10"/>
      <c r="NTD111" s="10"/>
      <c r="NTE111" s="10"/>
      <c r="NTF111" s="10"/>
      <c r="NTG111" s="10"/>
      <c r="NTH111" s="10"/>
      <c r="NTI111" s="10"/>
      <c r="NTJ111" s="10"/>
      <c r="NTK111" s="10"/>
      <c r="NTL111" s="10"/>
      <c r="NTM111" s="10"/>
      <c r="NTN111" s="10"/>
      <c r="NTO111" s="10"/>
      <c r="NTP111" s="10"/>
      <c r="NTQ111" s="10"/>
      <c r="NTR111" s="10"/>
      <c r="NTS111" s="10"/>
      <c r="NTT111" s="10"/>
      <c r="NTU111" s="10"/>
      <c r="NTV111" s="10"/>
      <c r="NTW111" s="10"/>
      <c r="NTX111" s="10"/>
      <c r="NTY111" s="10"/>
      <c r="NTZ111" s="10"/>
      <c r="NUA111" s="10"/>
      <c r="NUB111" s="10"/>
      <c r="NUC111" s="10"/>
      <c r="NUD111" s="10"/>
      <c r="NUE111" s="10"/>
      <c r="NUF111" s="10"/>
      <c r="NUG111" s="10"/>
      <c r="NUH111" s="10"/>
      <c r="NUI111" s="10"/>
      <c r="NUJ111" s="10"/>
      <c r="NUK111" s="10"/>
      <c r="NUL111" s="10"/>
      <c r="NUM111" s="10"/>
      <c r="NUN111" s="10"/>
      <c r="NUO111" s="10"/>
      <c r="NUP111" s="10"/>
      <c r="NUQ111" s="10"/>
      <c r="NUR111" s="10"/>
      <c r="NUS111" s="10"/>
      <c r="NUT111" s="10"/>
      <c r="NUU111" s="10"/>
      <c r="NUV111" s="10"/>
      <c r="NUW111" s="10"/>
      <c r="NUX111" s="10"/>
      <c r="NUY111" s="10"/>
      <c r="NUZ111" s="10"/>
      <c r="NVA111" s="10"/>
      <c r="NVB111" s="10"/>
      <c r="NVC111" s="10"/>
      <c r="NVD111" s="10"/>
      <c r="NVE111" s="10"/>
      <c r="NVF111" s="10"/>
      <c r="NVG111" s="10"/>
      <c r="NVH111" s="10"/>
      <c r="NVI111" s="10"/>
      <c r="NVJ111" s="10"/>
      <c r="NVK111" s="10"/>
      <c r="NVL111" s="10"/>
      <c r="NVM111" s="10"/>
      <c r="NVN111" s="10"/>
      <c r="NVO111" s="10"/>
      <c r="NVP111" s="10"/>
      <c r="NVQ111" s="10"/>
      <c r="NVR111" s="10"/>
      <c r="NVS111" s="10"/>
      <c r="NVT111" s="10"/>
      <c r="NVU111" s="10"/>
      <c r="NVV111" s="10"/>
      <c r="NVW111" s="10"/>
      <c r="NVX111" s="10"/>
      <c r="NVY111" s="10"/>
      <c r="NVZ111" s="10"/>
      <c r="NWA111" s="10"/>
      <c r="NWB111" s="10"/>
      <c r="NWC111" s="10"/>
      <c r="NWD111" s="10"/>
      <c r="NWE111" s="10"/>
      <c r="NWF111" s="10"/>
      <c r="NWG111" s="10"/>
      <c r="NWH111" s="10"/>
      <c r="NWI111" s="10"/>
      <c r="NWJ111" s="10"/>
      <c r="NWK111" s="10"/>
      <c r="NWL111" s="10"/>
      <c r="NWM111" s="10"/>
      <c r="NWN111" s="10"/>
      <c r="NWO111" s="10"/>
      <c r="NWP111" s="10"/>
      <c r="NWQ111" s="10"/>
      <c r="NWR111" s="10"/>
      <c r="NWS111" s="10"/>
      <c r="NWT111" s="10"/>
      <c r="NWU111" s="10"/>
      <c r="NWV111" s="10"/>
      <c r="NWW111" s="10"/>
      <c r="NWX111" s="10"/>
      <c r="NWY111" s="10"/>
      <c r="NWZ111" s="10"/>
      <c r="NXA111" s="10"/>
      <c r="NXB111" s="10"/>
      <c r="NXC111" s="10"/>
      <c r="NXD111" s="10"/>
      <c r="NXE111" s="10"/>
      <c r="NXF111" s="10"/>
      <c r="NXG111" s="10"/>
      <c r="NXH111" s="10"/>
      <c r="NXI111" s="10"/>
      <c r="NXJ111" s="10"/>
      <c r="NXK111" s="10"/>
      <c r="NXL111" s="10"/>
      <c r="NXM111" s="10"/>
      <c r="NXN111" s="10"/>
      <c r="NXO111" s="10"/>
      <c r="NXP111" s="10"/>
      <c r="NXQ111" s="10"/>
      <c r="NXR111" s="10"/>
      <c r="NXS111" s="10"/>
      <c r="NXT111" s="10"/>
      <c r="NXU111" s="10"/>
      <c r="NXV111" s="10"/>
      <c r="NXW111" s="10"/>
      <c r="NXX111" s="10"/>
      <c r="NXY111" s="10"/>
      <c r="NXZ111" s="10"/>
      <c r="NYA111" s="10"/>
      <c r="NYB111" s="10"/>
      <c r="NYC111" s="10"/>
      <c r="NYD111" s="10"/>
      <c r="NYE111" s="10"/>
      <c r="NYF111" s="10"/>
      <c r="NYG111" s="10"/>
      <c r="NYH111" s="10"/>
      <c r="NYI111" s="10"/>
      <c r="NYJ111" s="10"/>
      <c r="NYK111" s="10"/>
      <c r="NYL111" s="10"/>
      <c r="NYM111" s="10"/>
      <c r="NYN111" s="10"/>
      <c r="NYO111" s="10"/>
      <c r="NYP111" s="10"/>
      <c r="NYQ111" s="10"/>
      <c r="NYR111" s="10"/>
      <c r="NYS111" s="10"/>
      <c r="NYT111" s="10"/>
      <c r="NYU111" s="10"/>
      <c r="NYV111" s="10"/>
      <c r="NYW111" s="10"/>
      <c r="NYX111" s="10"/>
      <c r="NYY111" s="10"/>
      <c r="NYZ111" s="10"/>
      <c r="NZA111" s="10"/>
      <c r="NZB111" s="10"/>
      <c r="NZC111" s="10"/>
      <c r="NZD111" s="10"/>
      <c r="NZE111" s="10"/>
      <c r="NZF111" s="10"/>
      <c r="NZG111" s="10"/>
      <c r="NZH111" s="10"/>
      <c r="NZI111" s="10"/>
      <c r="NZJ111" s="10"/>
      <c r="NZK111" s="10"/>
      <c r="NZL111" s="10"/>
      <c r="NZM111" s="10"/>
      <c r="NZN111" s="10"/>
      <c r="NZO111" s="10"/>
      <c r="NZP111" s="10"/>
      <c r="NZQ111" s="10"/>
      <c r="NZR111" s="10"/>
      <c r="NZS111" s="10"/>
      <c r="NZT111" s="10"/>
      <c r="NZU111" s="10"/>
      <c r="NZV111" s="10"/>
      <c r="NZW111" s="10"/>
      <c r="NZX111" s="10"/>
      <c r="NZY111" s="10"/>
      <c r="NZZ111" s="10"/>
      <c r="OAA111" s="10"/>
      <c r="OAB111" s="10"/>
      <c r="OAC111" s="10"/>
      <c r="OAD111" s="10"/>
      <c r="OAE111" s="10"/>
      <c r="OAF111" s="10"/>
      <c r="OAG111" s="10"/>
      <c r="OAH111" s="10"/>
      <c r="OAI111" s="10"/>
      <c r="OAJ111" s="10"/>
      <c r="OAK111" s="10"/>
      <c r="OAL111" s="10"/>
      <c r="OAM111" s="10"/>
      <c r="OAN111" s="10"/>
      <c r="OAO111" s="10"/>
      <c r="OAP111" s="10"/>
      <c r="OAQ111" s="10"/>
      <c r="OAR111" s="10"/>
      <c r="OAS111" s="10"/>
      <c r="OAT111" s="10"/>
      <c r="OAU111" s="10"/>
      <c r="OAV111" s="10"/>
      <c r="OAW111" s="10"/>
      <c r="OAX111" s="10"/>
      <c r="OAY111" s="10"/>
      <c r="OAZ111" s="10"/>
      <c r="OBA111" s="10"/>
      <c r="OBB111" s="10"/>
      <c r="OBC111" s="10"/>
      <c r="OBD111" s="10"/>
      <c r="OBE111" s="10"/>
      <c r="OBF111" s="10"/>
      <c r="OBG111" s="10"/>
      <c r="OBH111" s="10"/>
      <c r="OBI111" s="10"/>
      <c r="OBJ111" s="10"/>
      <c r="OBK111" s="10"/>
      <c r="OBL111" s="10"/>
      <c r="OBM111" s="10"/>
      <c r="OBN111" s="10"/>
      <c r="OBO111" s="10"/>
      <c r="OBP111" s="10"/>
      <c r="OBQ111" s="10"/>
      <c r="OBR111" s="10"/>
      <c r="OBS111" s="10"/>
      <c r="OBT111" s="10"/>
      <c r="OBU111" s="10"/>
      <c r="OBV111" s="10"/>
      <c r="OBW111" s="10"/>
      <c r="OBX111" s="10"/>
      <c r="OBY111" s="10"/>
      <c r="OBZ111" s="10"/>
      <c r="OCA111" s="10"/>
      <c r="OCB111" s="10"/>
      <c r="OCC111" s="10"/>
      <c r="OCD111" s="10"/>
      <c r="OCE111" s="10"/>
      <c r="OCF111" s="10"/>
      <c r="OCG111" s="10"/>
      <c r="OCH111" s="10"/>
      <c r="OCI111" s="10"/>
      <c r="OCJ111" s="10"/>
      <c r="OCK111" s="10"/>
      <c r="OCL111" s="10"/>
      <c r="OCM111" s="10"/>
      <c r="OCN111" s="10"/>
      <c r="OCO111" s="10"/>
      <c r="OCP111" s="10"/>
      <c r="OCQ111" s="10"/>
      <c r="OCR111" s="10"/>
      <c r="OCS111" s="10"/>
      <c r="OCT111" s="10"/>
      <c r="OCU111" s="10"/>
      <c r="OCV111" s="10"/>
      <c r="OCW111" s="10"/>
      <c r="OCX111" s="10"/>
      <c r="OCY111" s="10"/>
      <c r="OCZ111" s="10"/>
      <c r="ODA111" s="10"/>
      <c r="ODB111" s="10"/>
      <c r="ODC111" s="10"/>
      <c r="ODD111" s="10"/>
      <c r="ODE111" s="10"/>
      <c r="ODF111" s="10"/>
      <c r="ODG111" s="10"/>
      <c r="ODH111" s="10"/>
      <c r="ODI111" s="10"/>
      <c r="ODJ111" s="10"/>
      <c r="ODK111" s="10"/>
      <c r="ODL111" s="10"/>
      <c r="ODM111" s="10"/>
      <c r="ODN111" s="10"/>
      <c r="ODO111" s="10"/>
      <c r="ODP111" s="10"/>
      <c r="ODQ111" s="10"/>
      <c r="ODR111" s="10"/>
      <c r="ODS111" s="10"/>
      <c r="ODT111" s="10"/>
      <c r="ODU111" s="10"/>
      <c r="ODV111" s="10"/>
      <c r="ODW111" s="10"/>
      <c r="ODX111" s="10"/>
      <c r="ODY111" s="10"/>
      <c r="ODZ111" s="10"/>
      <c r="OEA111" s="10"/>
      <c r="OEB111" s="10"/>
      <c r="OEC111" s="10"/>
      <c r="OED111" s="10"/>
      <c r="OEE111" s="10"/>
      <c r="OEF111" s="10"/>
      <c r="OEG111" s="10"/>
      <c r="OEH111" s="10"/>
      <c r="OEI111" s="10"/>
      <c r="OEJ111" s="10"/>
      <c r="OEK111" s="10"/>
      <c r="OEL111" s="10"/>
      <c r="OEM111" s="10"/>
      <c r="OEN111" s="10"/>
      <c r="OEO111" s="10"/>
      <c r="OEP111" s="10"/>
      <c r="OEQ111" s="10"/>
      <c r="OER111" s="10"/>
      <c r="OES111" s="10"/>
      <c r="OET111" s="10"/>
      <c r="OEU111" s="10"/>
      <c r="OEV111" s="10"/>
      <c r="OEW111" s="10"/>
      <c r="OEX111" s="10"/>
      <c r="OEY111" s="10"/>
      <c r="OEZ111" s="10"/>
      <c r="OFA111" s="10"/>
      <c r="OFB111" s="10"/>
      <c r="OFC111" s="10"/>
      <c r="OFD111" s="10"/>
      <c r="OFE111" s="10"/>
      <c r="OFF111" s="10"/>
      <c r="OFG111" s="10"/>
      <c r="OFH111" s="10"/>
      <c r="OFI111" s="10"/>
      <c r="OFJ111" s="10"/>
      <c r="OFK111" s="10"/>
      <c r="OFL111" s="10"/>
      <c r="OFM111" s="10"/>
      <c r="OFN111" s="10"/>
      <c r="OFO111" s="10"/>
      <c r="OFP111" s="10"/>
      <c r="OFQ111" s="10"/>
      <c r="OFR111" s="10"/>
      <c r="OFS111" s="10"/>
      <c r="OFT111" s="10"/>
      <c r="OFU111" s="10"/>
      <c r="OFV111" s="10"/>
      <c r="OFW111" s="10"/>
      <c r="OFX111" s="10"/>
      <c r="OFY111" s="10"/>
      <c r="OFZ111" s="10"/>
      <c r="OGA111" s="10"/>
      <c r="OGB111" s="10"/>
      <c r="OGC111" s="10"/>
      <c r="OGD111" s="10"/>
      <c r="OGE111" s="10"/>
      <c r="OGF111" s="10"/>
      <c r="OGG111" s="10"/>
      <c r="OGH111" s="10"/>
      <c r="OGI111" s="10"/>
      <c r="OGJ111" s="10"/>
      <c r="OGK111" s="10"/>
      <c r="OGL111" s="10"/>
      <c r="OGM111" s="10"/>
      <c r="OGN111" s="10"/>
      <c r="OGO111" s="10"/>
      <c r="OGP111" s="10"/>
      <c r="OGQ111" s="10"/>
      <c r="OGR111" s="10"/>
      <c r="OGS111" s="10"/>
      <c r="OGT111" s="10"/>
      <c r="OGU111" s="10"/>
      <c r="OGV111" s="10"/>
      <c r="OGW111" s="10"/>
      <c r="OGX111" s="10"/>
      <c r="OGY111" s="10"/>
      <c r="OGZ111" s="10"/>
      <c r="OHA111" s="10"/>
      <c r="OHB111" s="10"/>
      <c r="OHC111" s="10"/>
      <c r="OHD111" s="10"/>
      <c r="OHE111" s="10"/>
      <c r="OHF111" s="10"/>
      <c r="OHG111" s="10"/>
      <c r="OHH111" s="10"/>
      <c r="OHI111" s="10"/>
      <c r="OHJ111" s="10"/>
      <c r="OHK111" s="10"/>
      <c r="OHL111" s="10"/>
      <c r="OHM111" s="10"/>
      <c r="OHN111" s="10"/>
      <c r="OHO111" s="10"/>
      <c r="OHP111" s="10"/>
      <c r="OHQ111" s="10"/>
      <c r="OHR111" s="10"/>
      <c r="OHS111" s="10"/>
      <c r="OHT111" s="10"/>
      <c r="OHU111" s="10"/>
      <c r="OHV111" s="10"/>
      <c r="OHW111" s="10"/>
      <c r="OHX111" s="10"/>
      <c r="OHY111" s="10"/>
      <c r="OHZ111" s="10"/>
      <c r="OIA111" s="10"/>
      <c r="OIB111" s="10"/>
      <c r="OIC111" s="10"/>
      <c r="OID111" s="10"/>
      <c r="OIE111" s="10"/>
      <c r="OIF111" s="10"/>
      <c r="OIG111" s="10"/>
      <c r="OIH111" s="10"/>
      <c r="OII111" s="10"/>
      <c r="OIJ111" s="10"/>
      <c r="OIK111" s="10"/>
      <c r="OIL111" s="10"/>
      <c r="OIM111" s="10"/>
      <c r="OIN111" s="10"/>
      <c r="OIO111" s="10"/>
      <c r="OIP111" s="10"/>
      <c r="OIQ111" s="10"/>
      <c r="OIR111" s="10"/>
      <c r="OIS111" s="10"/>
      <c r="OIT111" s="10"/>
      <c r="OIU111" s="10"/>
      <c r="OIV111" s="10"/>
      <c r="OIW111" s="10"/>
      <c r="OIX111" s="10"/>
      <c r="OIY111" s="10"/>
      <c r="OIZ111" s="10"/>
      <c r="OJA111" s="10"/>
      <c r="OJB111" s="10"/>
      <c r="OJC111" s="10"/>
      <c r="OJD111" s="10"/>
      <c r="OJE111" s="10"/>
      <c r="OJF111" s="10"/>
      <c r="OJG111" s="10"/>
      <c r="OJH111" s="10"/>
      <c r="OJI111" s="10"/>
      <c r="OJJ111" s="10"/>
      <c r="OJK111" s="10"/>
      <c r="OJL111" s="10"/>
      <c r="OJM111" s="10"/>
      <c r="OJN111" s="10"/>
      <c r="OJO111" s="10"/>
      <c r="OJP111" s="10"/>
      <c r="OJQ111" s="10"/>
      <c r="OJR111" s="10"/>
      <c r="OJS111" s="10"/>
      <c r="OJT111" s="10"/>
      <c r="OJU111" s="10"/>
      <c r="OJV111" s="10"/>
      <c r="OJW111" s="10"/>
      <c r="OJX111" s="10"/>
      <c r="OJY111" s="10"/>
      <c r="OJZ111" s="10"/>
      <c r="OKA111" s="10"/>
      <c r="OKB111" s="10"/>
      <c r="OKC111" s="10"/>
      <c r="OKD111" s="10"/>
      <c r="OKE111" s="10"/>
      <c r="OKF111" s="10"/>
      <c r="OKG111" s="10"/>
      <c r="OKH111" s="10"/>
      <c r="OKI111" s="10"/>
      <c r="OKJ111" s="10"/>
      <c r="OKK111" s="10"/>
      <c r="OKL111" s="10"/>
      <c r="OKM111" s="10"/>
      <c r="OKN111" s="10"/>
      <c r="OKO111" s="10"/>
      <c r="OKP111" s="10"/>
      <c r="OKQ111" s="10"/>
      <c r="OKR111" s="10"/>
      <c r="OKS111" s="10"/>
      <c r="OKT111" s="10"/>
      <c r="OKU111" s="10"/>
      <c r="OKV111" s="10"/>
      <c r="OKW111" s="10"/>
      <c r="OKX111" s="10"/>
      <c r="OKY111" s="10"/>
      <c r="OKZ111" s="10"/>
      <c r="OLA111" s="10"/>
      <c r="OLB111" s="10"/>
      <c r="OLC111" s="10"/>
      <c r="OLD111" s="10"/>
      <c r="OLE111" s="10"/>
      <c r="OLF111" s="10"/>
      <c r="OLG111" s="10"/>
      <c r="OLH111" s="10"/>
      <c r="OLI111" s="10"/>
      <c r="OLJ111" s="10"/>
      <c r="OLK111" s="10"/>
      <c r="OLL111" s="10"/>
      <c r="OLM111" s="10"/>
      <c r="OLN111" s="10"/>
      <c r="OLO111" s="10"/>
      <c r="OLP111" s="10"/>
      <c r="OLQ111" s="10"/>
      <c r="OLR111" s="10"/>
      <c r="OLS111" s="10"/>
      <c r="OLT111" s="10"/>
      <c r="OLU111" s="10"/>
      <c r="OLV111" s="10"/>
      <c r="OLW111" s="10"/>
      <c r="OLX111" s="10"/>
      <c r="OLY111" s="10"/>
      <c r="OLZ111" s="10"/>
      <c r="OMA111" s="10"/>
      <c r="OMB111" s="10"/>
      <c r="OMC111" s="10"/>
      <c r="OMD111" s="10"/>
      <c r="OME111" s="10"/>
      <c r="OMF111" s="10"/>
      <c r="OMG111" s="10"/>
      <c r="OMH111" s="10"/>
      <c r="OMI111" s="10"/>
      <c r="OMJ111" s="10"/>
      <c r="OMK111" s="10"/>
      <c r="OML111" s="10"/>
      <c r="OMM111" s="10"/>
      <c r="OMN111" s="10"/>
      <c r="OMO111" s="10"/>
      <c r="OMP111" s="10"/>
      <c r="OMQ111" s="10"/>
      <c r="OMR111" s="10"/>
      <c r="OMS111" s="10"/>
      <c r="OMT111" s="10"/>
      <c r="OMU111" s="10"/>
      <c r="OMV111" s="10"/>
      <c r="OMW111" s="10"/>
      <c r="OMX111" s="10"/>
      <c r="OMY111" s="10"/>
      <c r="OMZ111" s="10"/>
      <c r="ONA111" s="10"/>
      <c r="ONB111" s="10"/>
      <c r="ONC111" s="10"/>
      <c r="OND111" s="10"/>
      <c r="ONE111" s="10"/>
      <c r="ONF111" s="10"/>
      <c r="ONG111" s="10"/>
      <c r="ONH111" s="10"/>
      <c r="ONI111" s="10"/>
      <c r="ONJ111" s="10"/>
      <c r="ONK111" s="10"/>
      <c r="ONL111" s="10"/>
      <c r="ONM111" s="10"/>
      <c r="ONN111" s="10"/>
      <c r="ONO111" s="10"/>
      <c r="ONP111" s="10"/>
      <c r="ONQ111" s="10"/>
      <c r="ONR111" s="10"/>
      <c r="ONS111" s="10"/>
      <c r="ONT111" s="10"/>
      <c r="ONU111" s="10"/>
      <c r="ONV111" s="10"/>
      <c r="ONW111" s="10"/>
      <c r="ONX111" s="10"/>
      <c r="ONY111" s="10"/>
      <c r="ONZ111" s="10"/>
      <c r="OOA111" s="10"/>
      <c r="OOB111" s="10"/>
      <c r="OOC111" s="10"/>
      <c r="OOD111" s="10"/>
      <c r="OOE111" s="10"/>
      <c r="OOF111" s="10"/>
      <c r="OOG111" s="10"/>
      <c r="OOH111" s="10"/>
      <c r="OOI111" s="10"/>
      <c r="OOJ111" s="10"/>
      <c r="OOK111" s="10"/>
      <c r="OOL111" s="10"/>
      <c r="OOM111" s="10"/>
      <c r="OON111" s="10"/>
      <c r="OOO111" s="10"/>
      <c r="OOP111" s="10"/>
      <c r="OOQ111" s="10"/>
      <c r="OOR111" s="10"/>
      <c r="OOS111" s="10"/>
      <c r="OOT111" s="10"/>
      <c r="OOU111" s="10"/>
      <c r="OOV111" s="10"/>
      <c r="OOW111" s="10"/>
      <c r="OOX111" s="10"/>
      <c r="OOY111" s="10"/>
      <c r="OOZ111" s="10"/>
      <c r="OPA111" s="10"/>
      <c r="OPB111" s="10"/>
      <c r="OPC111" s="10"/>
      <c r="OPD111" s="10"/>
      <c r="OPE111" s="10"/>
      <c r="OPF111" s="10"/>
      <c r="OPG111" s="10"/>
      <c r="OPH111" s="10"/>
      <c r="OPI111" s="10"/>
      <c r="OPJ111" s="10"/>
      <c r="OPK111" s="10"/>
      <c r="OPL111" s="10"/>
      <c r="OPM111" s="10"/>
      <c r="OPN111" s="10"/>
      <c r="OPO111" s="10"/>
      <c r="OPP111" s="10"/>
      <c r="OPQ111" s="10"/>
      <c r="OPR111" s="10"/>
      <c r="OPS111" s="10"/>
      <c r="OPT111" s="10"/>
      <c r="OPU111" s="10"/>
      <c r="OPV111" s="10"/>
      <c r="OPW111" s="10"/>
      <c r="OPX111" s="10"/>
      <c r="OPY111" s="10"/>
      <c r="OPZ111" s="10"/>
      <c r="OQA111" s="10"/>
      <c r="OQB111" s="10"/>
      <c r="OQC111" s="10"/>
      <c r="OQD111" s="10"/>
      <c r="OQE111" s="10"/>
      <c r="OQF111" s="10"/>
      <c r="OQG111" s="10"/>
      <c r="OQH111" s="10"/>
      <c r="OQI111" s="10"/>
      <c r="OQJ111" s="10"/>
      <c r="OQK111" s="10"/>
      <c r="OQL111" s="10"/>
      <c r="OQM111" s="10"/>
      <c r="OQN111" s="10"/>
      <c r="OQO111" s="10"/>
      <c r="OQP111" s="10"/>
      <c r="OQQ111" s="10"/>
      <c r="OQR111" s="10"/>
      <c r="OQS111" s="10"/>
      <c r="OQT111" s="10"/>
      <c r="OQU111" s="10"/>
      <c r="OQV111" s="10"/>
      <c r="OQW111" s="10"/>
      <c r="OQX111" s="10"/>
      <c r="OQY111" s="10"/>
      <c r="OQZ111" s="10"/>
      <c r="ORA111" s="10"/>
      <c r="ORB111" s="10"/>
      <c r="ORC111" s="10"/>
      <c r="ORD111" s="10"/>
      <c r="ORE111" s="10"/>
      <c r="ORF111" s="10"/>
      <c r="ORG111" s="10"/>
      <c r="ORH111" s="10"/>
      <c r="ORI111" s="10"/>
      <c r="ORJ111" s="10"/>
      <c r="ORK111" s="10"/>
      <c r="ORL111" s="10"/>
      <c r="ORM111" s="10"/>
      <c r="ORN111" s="10"/>
      <c r="ORO111" s="10"/>
      <c r="ORP111" s="10"/>
      <c r="ORQ111" s="10"/>
      <c r="ORR111" s="10"/>
      <c r="ORS111" s="10"/>
      <c r="ORT111" s="10"/>
      <c r="ORU111" s="10"/>
      <c r="ORV111" s="10"/>
      <c r="ORW111" s="10"/>
      <c r="ORX111" s="10"/>
      <c r="ORY111" s="10"/>
      <c r="ORZ111" s="10"/>
      <c r="OSA111" s="10"/>
      <c r="OSB111" s="10"/>
      <c r="OSC111" s="10"/>
      <c r="OSD111" s="10"/>
      <c r="OSE111" s="10"/>
      <c r="OSF111" s="10"/>
      <c r="OSG111" s="10"/>
      <c r="OSH111" s="10"/>
      <c r="OSI111" s="10"/>
      <c r="OSJ111" s="10"/>
      <c r="OSK111" s="10"/>
      <c r="OSL111" s="10"/>
      <c r="OSM111" s="10"/>
      <c r="OSN111" s="10"/>
      <c r="OSO111" s="10"/>
      <c r="OSP111" s="10"/>
      <c r="OSQ111" s="10"/>
      <c r="OSR111" s="10"/>
      <c r="OSS111" s="10"/>
      <c r="OST111" s="10"/>
      <c r="OSU111" s="10"/>
      <c r="OSV111" s="10"/>
      <c r="OSW111" s="10"/>
      <c r="OSX111" s="10"/>
      <c r="OSY111" s="10"/>
      <c r="OSZ111" s="10"/>
      <c r="OTA111" s="10"/>
      <c r="OTB111" s="10"/>
      <c r="OTC111" s="10"/>
      <c r="OTD111" s="10"/>
      <c r="OTE111" s="10"/>
      <c r="OTF111" s="10"/>
      <c r="OTG111" s="10"/>
      <c r="OTH111" s="10"/>
      <c r="OTI111" s="10"/>
      <c r="OTJ111" s="10"/>
      <c r="OTK111" s="10"/>
      <c r="OTL111" s="10"/>
      <c r="OTM111" s="10"/>
      <c r="OTN111" s="10"/>
      <c r="OTO111" s="10"/>
      <c r="OTP111" s="10"/>
      <c r="OTQ111" s="10"/>
      <c r="OTR111" s="10"/>
      <c r="OTS111" s="10"/>
      <c r="OTT111" s="10"/>
      <c r="OTU111" s="10"/>
      <c r="OTV111" s="10"/>
      <c r="OTW111" s="10"/>
      <c r="OTX111" s="10"/>
      <c r="OTY111" s="10"/>
      <c r="OTZ111" s="10"/>
      <c r="OUA111" s="10"/>
      <c r="OUB111" s="10"/>
      <c r="OUC111" s="10"/>
      <c r="OUD111" s="10"/>
      <c r="OUE111" s="10"/>
      <c r="OUF111" s="10"/>
      <c r="OUG111" s="10"/>
      <c r="OUH111" s="10"/>
      <c r="OUI111" s="10"/>
      <c r="OUJ111" s="10"/>
      <c r="OUK111" s="10"/>
      <c r="OUL111" s="10"/>
      <c r="OUM111" s="10"/>
      <c r="OUN111" s="10"/>
      <c r="OUO111" s="10"/>
      <c r="OUP111" s="10"/>
      <c r="OUQ111" s="10"/>
      <c r="OUR111" s="10"/>
      <c r="OUS111" s="10"/>
      <c r="OUT111" s="10"/>
      <c r="OUU111" s="10"/>
      <c r="OUV111" s="10"/>
      <c r="OUW111" s="10"/>
      <c r="OUX111" s="10"/>
      <c r="OUY111" s="10"/>
      <c r="OUZ111" s="10"/>
      <c r="OVA111" s="10"/>
      <c r="OVB111" s="10"/>
      <c r="OVC111" s="10"/>
      <c r="OVD111" s="10"/>
      <c r="OVE111" s="10"/>
      <c r="OVF111" s="10"/>
      <c r="OVG111" s="10"/>
      <c r="OVH111" s="10"/>
      <c r="OVI111" s="10"/>
      <c r="OVJ111" s="10"/>
      <c r="OVK111" s="10"/>
      <c r="OVL111" s="10"/>
      <c r="OVM111" s="10"/>
      <c r="OVN111" s="10"/>
      <c r="OVO111" s="10"/>
      <c r="OVP111" s="10"/>
      <c r="OVQ111" s="10"/>
      <c r="OVR111" s="10"/>
      <c r="OVS111" s="10"/>
      <c r="OVT111" s="10"/>
      <c r="OVU111" s="10"/>
      <c r="OVV111" s="10"/>
      <c r="OVW111" s="10"/>
      <c r="OVX111" s="10"/>
      <c r="OVY111" s="10"/>
      <c r="OVZ111" s="10"/>
      <c r="OWA111" s="10"/>
      <c r="OWB111" s="10"/>
      <c r="OWC111" s="10"/>
      <c r="OWD111" s="10"/>
      <c r="OWE111" s="10"/>
      <c r="OWF111" s="10"/>
      <c r="OWG111" s="10"/>
      <c r="OWH111" s="10"/>
      <c r="OWI111" s="10"/>
      <c r="OWJ111" s="10"/>
      <c r="OWK111" s="10"/>
      <c r="OWL111" s="10"/>
      <c r="OWM111" s="10"/>
      <c r="OWN111" s="10"/>
      <c r="OWO111" s="10"/>
      <c r="OWP111" s="10"/>
      <c r="OWQ111" s="10"/>
      <c r="OWR111" s="10"/>
      <c r="OWS111" s="10"/>
      <c r="OWT111" s="10"/>
      <c r="OWU111" s="10"/>
      <c r="OWV111" s="10"/>
      <c r="OWW111" s="10"/>
      <c r="OWX111" s="10"/>
      <c r="OWY111" s="10"/>
      <c r="OWZ111" s="10"/>
      <c r="OXA111" s="10"/>
      <c r="OXB111" s="10"/>
      <c r="OXC111" s="10"/>
      <c r="OXD111" s="10"/>
      <c r="OXE111" s="10"/>
      <c r="OXF111" s="10"/>
      <c r="OXG111" s="10"/>
      <c r="OXH111" s="10"/>
      <c r="OXI111" s="10"/>
      <c r="OXJ111" s="10"/>
      <c r="OXK111" s="10"/>
      <c r="OXL111" s="10"/>
      <c r="OXM111" s="10"/>
      <c r="OXN111" s="10"/>
      <c r="OXO111" s="10"/>
      <c r="OXP111" s="10"/>
      <c r="OXQ111" s="10"/>
      <c r="OXR111" s="10"/>
      <c r="OXS111" s="10"/>
      <c r="OXT111" s="10"/>
      <c r="OXU111" s="10"/>
      <c r="OXV111" s="10"/>
      <c r="OXW111" s="10"/>
      <c r="OXX111" s="10"/>
      <c r="OXY111" s="10"/>
      <c r="OXZ111" s="10"/>
      <c r="OYA111" s="10"/>
      <c r="OYB111" s="10"/>
      <c r="OYC111" s="10"/>
      <c r="OYD111" s="10"/>
      <c r="OYE111" s="10"/>
      <c r="OYF111" s="10"/>
      <c r="OYG111" s="10"/>
      <c r="OYH111" s="10"/>
      <c r="OYI111" s="10"/>
      <c r="OYJ111" s="10"/>
      <c r="OYK111" s="10"/>
      <c r="OYL111" s="10"/>
      <c r="OYM111" s="10"/>
      <c r="OYN111" s="10"/>
      <c r="OYO111" s="10"/>
      <c r="OYP111" s="10"/>
      <c r="OYQ111" s="10"/>
      <c r="OYR111" s="10"/>
      <c r="OYS111" s="10"/>
      <c r="OYT111" s="10"/>
      <c r="OYU111" s="10"/>
      <c r="OYV111" s="10"/>
      <c r="OYW111" s="10"/>
      <c r="OYX111" s="10"/>
      <c r="OYY111" s="10"/>
      <c r="OYZ111" s="10"/>
      <c r="OZA111" s="10"/>
      <c r="OZB111" s="10"/>
      <c r="OZC111" s="10"/>
      <c r="OZD111" s="10"/>
      <c r="OZE111" s="10"/>
      <c r="OZF111" s="10"/>
      <c r="OZG111" s="10"/>
      <c r="OZH111" s="10"/>
      <c r="OZI111" s="10"/>
      <c r="OZJ111" s="10"/>
      <c r="OZK111" s="10"/>
      <c r="OZL111" s="10"/>
      <c r="OZM111" s="10"/>
      <c r="OZN111" s="10"/>
      <c r="OZO111" s="10"/>
      <c r="OZP111" s="10"/>
      <c r="OZQ111" s="10"/>
      <c r="OZR111" s="10"/>
      <c r="OZS111" s="10"/>
      <c r="OZT111" s="10"/>
      <c r="OZU111" s="10"/>
      <c r="OZV111" s="10"/>
      <c r="OZW111" s="10"/>
      <c r="OZX111" s="10"/>
      <c r="OZY111" s="10"/>
      <c r="OZZ111" s="10"/>
      <c r="PAA111" s="10"/>
      <c r="PAB111" s="10"/>
      <c r="PAC111" s="10"/>
      <c r="PAD111" s="10"/>
      <c r="PAE111" s="10"/>
      <c r="PAF111" s="10"/>
      <c r="PAG111" s="10"/>
      <c r="PAH111" s="10"/>
      <c r="PAI111" s="10"/>
      <c r="PAJ111" s="10"/>
      <c r="PAK111" s="10"/>
      <c r="PAL111" s="10"/>
      <c r="PAM111" s="10"/>
      <c r="PAN111" s="10"/>
      <c r="PAO111" s="10"/>
      <c r="PAP111" s="10"/>
      <c r="PAQ111" s="10"/>
      <c r="PAR111" s="10"/>
      <c r="PAS111" s="10"/>
      <c r="PAT111" s="10"/>
      <c r="PAU111" s="10"/>
      <c r="PAV111" s="10"/>
      <c r="PAW111" s="10"/>
      <c r="PAX111" s="10"/>
      <c r="PAY111" s="10"/>
      <c r="PAZ111" s="10"/>
      <c r="PBA111" s="10"/>
      <c r="PBB111" s="10"/>
      <c r="PBC111" s="10"/>
      <c r="PBD111" s="10"/>
      <c r="PBE111" s="10"/>
      <c r="PBF111" s="10"/>
      <c r="PBG111" s="10"/>
      <c r="PBH111" s="10"/>
      <c r="PBI111" s="10"/>
      <c r="PBJ111" s="10"/>
      <c r="PBK111" s="10"/>
      <c r="PBL111" s="10"/>
      <c r="PBM111" s="10"/>
      <c r="PBN111" s="10"/>
      <c r="PBO111" s="10"/>
      <c r="PBP111" s="10"/>
      <c r="PBQ111" s="10"/>
      <c r="PBR111" s="10"/>
      <c r="PBS111" s="10"/>
      <c r="PBT111" s="10"/>
      <c r="PBU111" s="10"/>
      <c r="PBV111" s="10"/>
      <c r="PBW111" s="10"/>
      <c r="PBX111" s="10"/>
      <c r="PBY111" s="10"/>
      <c r="PBZ111" s="10"/>
      <c r="PCA111" s="10"/>
      <c r="PCB111" s="10"/>
      <c r="PCC111" s="10"/>
      <c r="PCD111" s="10"/>
      <c r="PCE111" s="10"/>
      <c r="PCF111" s="10"/>
      <c r="PCG111" s="10"/>
      <c r="PCH111" s="10"/>
      <c r="PCI111" s="10"/>
      <c r="PCJ111" s="10"/>
      <c r="PCK111" s="10"/>
      <c r="PCL111" s="10"/>
      <c r="PCM111" s="10"/>
      <c r="PCN111" s="10"/>
      <c r="PCO111" s="10"/>
      <c r="PCP111" s="10"/>
      <c r="PCQ111" s="10"/>
      <c r="PCR111" s="10"/>
      <c r="PCS111" s="10"/>
      <c r="PCT111" s="10"/>
      <c r="PCU111" s="10"/>
      <c r="PCV111" s="10"/>
      <c r="PCW111" s="10"/>
      <c r="PCX111" s="10"/>
      <c r="PCY111" s="10"/>
      <c r="PCZ111" s="10"/>
      <c r="PDA111" s="10"/>
      <c r="PDB111" s="10"/>
      <c r="PDC111" s="10"/>
      <c r="PDD111" s="10"/>
      <c r="PDE111" s="10"/>
      <c r="PDF111" s="10"/>
      <c r="PDG111" s="10"/>
      <c r="PDH111" s="10"/>
      <c r="PDI111" s="10"/>
      <c r="PDJ111" s="10"/>
      <c r="PDK111" s="10"/>
      <c r="PDL111" s="10"/>
      <c r="PDM111" s="10"/>
      <c r="PDN111" s="10"/>
      <c r="PDO111" s="10"/>
      <c r="PDP111" s="10"/>
      <c r="PDQ111" s="10"/>
      <c r="PDR111" s="10"/>
      <c r="PDS111" s="10"/>
      <c r="PDT111" s="10"/>
      <c r="PDU111" s="10"/>
      <c r="PDV111" s="10"/>
      <c r="PDW111" s="10"/>
      <c r="PDX111" s="10"/>
      <c r="PDY111" s="10"/>
      <c r="PDZ111" s="10"/>
      <c r="PEA111" s="10"/>
      <c r="PEB111" s="10"/>
      <c r="PEC111" s="10"/>
      <c r="PED111" s="10"/>
      <c r="PEE111" s="10"/>
      <c r="PEF111" s="10"/>
      <c r="PEG111" s="10"/>
      <c r="PEH111" s="10"/>
      <c r="PEI111" s="10"/>
      <c r="PEJ111" s="10"/>
      <c r="PEK111" s="10"/>
      <c r="PEL111" s="10"/>
      <c r="PEM111" s="10"/>
      <c r="PEN111" s="10"/>
      <c r="PEO111" s="10"/>
      <c r="PEP111" s="10"/>
      <c r="PEQ111" s="10"/>
      <c r="PER111" s="10"/>
      <c r="PES111" s="10"/>
      <c r="PET111" s="10"/>
      <c r="PEU111" s="10"/>
      <c r="PEV111" s="10"/>
      <c r="PEW111" s="10"/>
      <c r="PEX111" s="10"/>
      <c r="PEY111" s="10"/>
      <c r="PEZ111" s="10"/>
      <c r="PFA111" s="10"/>
      <c r="PFB111" s="10"/>
      <c r="PFC111" s="10"/>
      <c r="PFD111" s="10"/>
      <c r="PFE111" s="10"/>
      <c r="PFF111" s="10"/>
      <c r="PFG111" s="10"/>
      <c r="PFH111" s="10"/>
      <c r="PFI111" s="10"/>
      <c r="PFJ111" s="10"/>
      <c r="PFK111" s="10"/>
      <c r="PFL111" s="10"/>
      <c r="PFM111" s="10"/>
      <c r="PFN111" s="10"/>
      <c r="PFO111" s="10"/>
      <c r="PFP111" s="10"/>
      <c r="PFQ111" s="10"/>
      <c r="PFR111" s="10"/>
      <c r="PFS111" s="10"/>
      <c r="PFT111" s="10"/>
      <c r="PFU111" s="10"/>
      <c r="PFV111" s="10"/>
      <c r="PFW111" s="10"/>
      <c r="PFX111" s="10"/>
      <c r="PFY111" s="10"/>
      <c r="PFZ111" s="10"/>
      <c r="PGA111" s="10"/>
      <c r="PGB111" s="10"/>
      <c r="PGC111" s="10"/>
      <c r="PGD111" s="10"/>
      <c r="PGE111" s="10"/>
      <c r="PGF111" s="10"/>
      <c r="PGG111" s="10"/>
      <c r="PGH111" s="10"/>
      <c r="PGI111" s="10"/>
      <c r="PGJ111" s="10"/>
      <c r="PGK111" s="10"/>
      <c r="PGL111" s="10"/>
      <c r="PGM111" s="10"/>
      <c r="PGN111" s="10"/>
      <c r="PGO111" s="10"/>
      <c r="PGP111" s="10"/>
      <c r="PGQ111" s="10"/>
      <c r="PGR111" s="10"/>
      <c r="PGS111" s="10"/>
      <c r="PGT111" s="10"/>
      <c r="PGU111" s="10"/>
      <c r="PGV111" s="10"/>
      <c r="PGW111" s="10"/>
      <c r="PGX111" s="10"/>
      <c r="PGY111" s="10"/>
      <c r="PGZ111" s="10"/>
      <c r="PHA111" s="10"/>
      <c r="PHB111" s="10"/>
      <c r="PHC111" s="10"/>
      <c r="PHD111" s="10"/>
      <c r="PHE111" s="10"/>
      <c r="PHF111" s="10"/>
      <c r="PHG111" s="10"/>
      <c r="PHH111" s="10"/>
      <c r="PHI111" s="10"/>
      <c r="PHJ111" s="10"/>
      <c r="PHK111" s="10"/>
      <c r="PHL111" s="10"/>
      <c r="PHM111" s="10"/>
      <c r="PHN111" s="10"/>
      <c r="PHO111" s="10"/>
      <c r="PHP111" s="10"/>
      <c r="PHQ111" s="10"/>
      <c r="PHR111" s="10"/>
      <c r="PHS111" s="10"/>
      <c r="PHT111" s="10"/>
      <c r="PHU111" s="10"/>
      <c r="PHV111" s="10"/>
      <c r="PHW111" s="10"/>
      <c r="PHX111" s="10"/>
      <c r="PHY111" s="10"/>
      <c r="PHZ111" s="10"/>
      <c r="PIA111" s="10"/>
      <c r="PIB111" s="10"/>
      <c r="PIC111" s="10"/>
      <c r="PID111" s="10"/>
      <c r="PIE111" s="10"/>
      <c r="PIF111" s="10"/>
      <c r="PIG111" s="10"/>
      <c r="PIH111" s="10"/>
      <c r="PII111" s="10"/>
      <c r="PIJ111" s="10"/>
      <c r="PIK111" s="10"/>
      <c r="PIL111" s="10"/>
      <c r="PIM111" s="10"/>
      <c r="PIN111" s="10"/>
      <c r="PIO111" s="10"/>
      <c r="PIP111" s="10"/>
      <c r="PIQ111" s="10"/>
      <c r="PIR111" s="10"/>
      <c r="PIS111" s="10"/>
      <c r="PIT111" s="10"/>
      <c r="PIU111" s="10"/>
      <c r="PIV111" s="10"/>
      <c r="PIW111" s="10"/>
      <c r="PIX111" s="10"/>
      <c r="PIY111" s="10"/>
      <c r="PIZ111" s="10"/>
      <c r="PJA111" s="10"/>
      <c r="PJB111" s="10"/>
      <c r="PJC111" s="10"/>
      <c r="PJD111" s="10"/>
      <c r="PJE111" s="10"/>
      <c r="PJF111" s="10"/>
      <c r="PJG111" s="10"/>
      <c r="PJH111" s="10"/>
      <c r="PJI111" s="10"/>
      <c r="PJJ111" s="10"/>
      <c r="PJK111" s="10"/>
      <c r="PJL111" s="10"/>
      <c r="PJM111" s="10"/>
      <c r="PJN111" s="10"/>
      <c r="PJO111" s="10"/>
      <c r="PJP111" s="10"/>
      <c r="PJQ111" s="10"/>
      <c r="PJR111" s="10"/>
      <c r="PJS111" s="10"/>
      <c r="PJT111" s="10"/>
      <c r="PJU111" s="10"/>
      <c r="PJV111" s="10"/>
      <c r="PJW111" s="10"/>
      <c r="PJX111" s="10"/>
      <c r="PJY111" s="10"/>
      <c r="PJZ111" s="10"/>
      <c r="PKA111" s="10"/>
      <c r="PKB111" s="10"/>
      <c r="PKC111" s="10"/>
      <c r="PKD111" s="10"/>
      <c r="PKE111" s="10"/>
      <c r="PKF111" s="10"/>
      <c r="PKG111" s="10"/>
      <c r="PKH111" s="10"/>
      <c r="PKI111" s="10"/>
      <c r="PKJ111" s="10"/>
      <c r="PKK111" s="10"/>
      <c r="PKL111" s="10"/>
      <c r="PKM111" s="10"/>
      <c r="PKN111" s="10"/>
      <c r="PKO111" s="10"/>
      <c r="PKP111" s="10"/>
      <c r="PKQ111" s="10"/>
      <c r="PKR111" s="10"/>
      <c r="PKS111" s="10"/>
      <c r="PKT111" s="10"/>
      <c r="PKU111" s="10"/>
      <c r="PKV111" s="10"/>
      <c r="PKW111" s="10"/>
      <c r="PKX111" s="10"/>
      <c r="PKY111" s="10"/>
      <c r="PKZ111" s="10"/>
      <c r="PLA111" s="10"/>
      <c r="PLB111" s="10"/>
      <c r="PLC111" s="10"/>
      <c r="PLD111" s="10"/>
      <c r="PLE111" s="10"/>
      <c r="PLF111" s="10"/>
      <c r="PLG111" s="10"/>
      <c r="PLH111" s="10"/>
      <c r="PLI111" s="10"/>
      <c r="PLJ111" s="10"/>
      <c r="PLK111" s="10"/>
      <c r="PLL111" s="10"/>
      <c r="PLM111" s="10"/>
      <c r="PLN111" s="10"/>
      <c r="PLO111" s="10"/>
      <c r="PLP111" s="10"/>
      <c r="PLQ111" s="10"/>
      <c r="PLR111" s="10"/>
      <c r="PLS111" s="10"/>
      <c r="PLT111" s="10"/>
      <c r="PLU111" s="10"/>
      <c r="PLV111" s="10"/>
      <c r="PLW111" s="10"/>
      <c r="PLX111" s="10"/>
      <c r="PLY111" s="10"/>
      <c r="PLZ111" s="10"/>
      <c r="PMA111" s="10"/>
      <c r="PMB111" s="10"/>
      <c r="PMC111" s="10"/>
      <c r="PMD111" s="10"/>
      <c r="PME111" s="10"/>
      <c r="PMF111" s="10"/>
      <c r="PMG111" s="10"/>
      <c r="PMH111" s="10"/>
      <c r="PMI111" s="10"/>
      <c r="PMJ111" s="10"/>
      <c r="PMK111" s="10"/>
      <c r="PML111" s="10"/>
      <c r="PMM111" s="10"/>
      <c r="PMN111" s="10"/>
      <c r="PMO111" s="10"/>
      <c r="PMP111" s="10"/>
      <c r="PMQ111" s="10"/>
      <c r="PMR111" s="10"/>
      <c r="PMS111" s="10"/>
      <c r="PMT111" s="10"/>
      <c r="PMU111" s="10"/>
      <c r="PMV111" s="10"/>
      <c r="PMW111" s="10"/>
      <c r="PMX111" s="10"/>
      <c r="PMY111" s="10"/>
      <c r="PMZ111" s="10"/>
      <c r="PNA111" s="10"/>
      <c r="PNB111" s="10"/>
      <c r="PNC111" s="10"/>
      <c r="PND111" s="10"/>
      <c r="PNE111" s="10"/>
      <c r="PNF111" s="10"/>
      <c r="PNG111" s="10"/>
      <c r="PNH111" s="10"/>
      <c r="PNI111" s="10"/>
      <c r="PNJ111" s="10"/>
      <c r="PNK111" s="10"/>
      <c r="PNL111" s="10"/>
      <c r="PNM111" s="10"/>
      <c r="PNN111" s="10"/>
      <c r="PNO111" s="10"/>
      <c r="PNP111" s="10"/>
      <c r="PNQ111" s="10"/>
      <c r="PNR111" s="10"/>
      <c r="PNS111" s="10"/>
      <c r="PNT111" s="10"/>
      <c r="PNU111" s="10"/>
      <c r="PNV111" s="10"/>
      <c r="PNW111" s="10"/>
      <c r="PNX111" s="10"/>
      <c r="PNY111" s="10"/>
      <c r="PNZ111" s="10"/>
      <c r="POA111" s="10"/>
      <c r="POB111" s="10"/>
      <c r="POC111" s="10"/>
      <c r="POD111" s="10"/>
      <c r="POE111" s="10"/>
      <c r="POF111" s="10"/>
      <c r="POG111" s="10"/>
      <c r="POH111" s="10"/>
      <c r="POI111" s="10"/>
      <c r="POJ111" s="10"/>
      <c r="POK111" s="10"/>
      <c r="POL111" s="10"/>
      <c r="POM111" s="10"/>
      <c r="PON111" s="10"/>
      <c r="POO111" s="10"/>
      <c r="POP111" s="10"/>
      <c r="POQ111" s="10"/>
      <c r="POR111" s="10"/>
      <c r="POS111" s="10"/>
      <c r="POT111" s="10"/>
      <c r="POU111" s="10"/>
      <c r="POV111" s="10"/>
      <c r="POW111" s="10"/>
      <c r="POX111" s="10"/>
      <c r="POY111" s="10"/>
      <c r="POZ111" s="10"/>
      <c r="PPA111" s="10"/>
      <c r="PPB111" s="10"/>
      <c r="PPC111" s="10"/>
      <c r="PPD111" s="10"/>
      <c r="PPE111" s="10"/>
      <c r="PPF111" s="10"/>
      <c r="PPG111" s="10"/>
      <c r="PPH111" s="10"/>
      <c r="PPI111" s="10"/>
      <c r="PPJ111" s="10"/>
      <c r="PPK111" s="10"/>
      <c r="PPL111" s="10"/>
      <c r="PPM111" s="10"/>
      <c r="PPN111" s="10"/>
      <c r="PPO111" s="10"/>
      <c r="PPP111" s="10"/>
      <c r="PPQ111" s="10"/>
      <c r="PPR111" s="10"/>
      <c r="PPS111" s="10"/>
      <c r="PPT111" s="10"/>
      <c r="PPU111" s="10"/>
      <c r="PPV111" s="10"/>
      <c r="PPW111" s="10"/>
      <c r="PPX111" s="10"/>
      <c r="PPY111" s="10"/>
      <c r="PPZ111" s="10"/>
      <c r="PQA111" s="10"/>
      <c r="PQB111" s="10"/>
      <c r="PQC111" s="10"/>
      <c r="PQD111" s="10"/>
      <c r="PQE111" s="10"/>
      <c r="PQF111" s="10"/>
      <c r="PQG111" s="10"/>
      <c r="PQH111" s="10"/>
      <c r="PQI111" s="10"/>
      <c r="PQJ111" s="10"/>
      <c r="PQK111" s="10"/>
      <c r="PQL111" s="10"/>
      <c r="PQM111" s="10"/>
      <c r="PQN111" s="10"/>
      <c r="PQO111" s="10"/>
      <c r="PQP111" s="10"/>
      <c r="PQQ111" s="10"/>
      <c r="PQR111" s="10"/>
      <c r="PQS111" s="10"/>
      <c r="PQT111" s="10"/>
      <c r="PQU111" s="10"/>
      <c r="PQV111" s="10"/>
      <c r="PQW111" s="10"/>
      <c r="PQX111" s="10"/>
      <c r="PQY111" s="10"/>
      <c r="PQZ111" s="10"/>
      <c r="PRA111" s="10"/>
      <c r="PRB111" s="10"/>
      <c r="PRC111" s="10"/>
      <c r="PRD111" s="10"/>
      <c r="PRE111" s="10"/>
      <c r="PRF111" s="10"/>
      <c r="PRG111" s="10"/>
      <c r="PRH111" s="10"/>
      <c r="PRI111" s="10"/>
      <c r="PRJ111" s="10"/>
      <c r="PRK111" s="10"/>
      <c r="PRL111" s="10"/>
      <c r="PRM111" s="10"/>
      <c r="PRN111" s="10"/>
      <c r="PRO111" s="10"/>
      <c r="PRP111" s="10"/>
      <c r="PRQ111" s="10"/>
      <c r="PRR111" s="10"/>
      <c r="PRS111" s="10"/>
      <c r="PRT111" s="10"/>
      <c r="PRU111" s="10"/>
      <c r="PRV111" s="10"/>
      <c r="PRW111" s="10"/>
      <c r="PRX111" s="10"/>
      <c r="PRY111" s="10"/>
      <c r="PRZ111" s="10"/>
      <c r="PSA111" s="10"/>
      <c r="PSB111" s="10"/>
      <c r="PSC111" s="10"/>
      <c r="PSD111" s="10"/>
      <c r="PSE111" s="10"/>
      <c r="PSF111" s="10"/>
      <c r="PSG111" s="10"/>
      <c r="PSH111" s="10"/>
      <c r="PSI111" s="10"/>
      <c r="PSJ111" s="10"/>
      <c r="PSK111" s="10"/>
      <c r="PSL111" s="10"/>
      <c r="PSM111" s="10"/>
      <c r="PSN111" s="10"/>
      <c r="PSO111" s="10"/>
      <c r="PSP111" s="10"/>
      <c r="PSQ111" s="10"/>
      <c r="PSR111" s="10"/>
      <c r="PSS111" s="10"/>
      <c r="PST111" s="10"/>
      <c r="PSU111" s="10"/>
      <c r="PSV111" s="10"/>
      <c r="PSW111" s="10"/>
      <c r="PSX111" s="10"/>
      <c r="PSY111" s="10"/>
      <c r="PSZ111" s="10"/>
      <c r="PTA111" s="10"/>
      <c r="PTB111" s="10"/>
      <c r="PTC111" s="10"/>
      <c r="PTD111" s="10"/>
      <c r="PTE111" s="10"/>
      <c r="PTF111" s="10"/>
      <c r="PTG111" s="10"/>
      <c r="PTH111" s="10"/>
      <c r="PTI111" s="10"/>
      <c r="PTJ111" s="10"/>
      <c r="PTK111" s="10"/>
      <c r="PTL111" s="10"/>
      <c r="PTM111" s="10"/>
      <c r="PTN111" s="10"/>
      <c r="PTO111" s="10"/>
      <c r="PTP111" s="10"/>
      <c r="PTQ111" s="10"/>
      <c r="PTR111" s="10"/>
      <c r="PTS111" s="10"/>
      <c r="PTT111" s="10"/>
      <c r="PTU111" s="10"/>
      <c r="PTV111" s="10"/>
      <c r="PTW111" s="10"/>
      <c r="PTX111" s="10"/>
      <c r="PTY111" s="10"/>
      <c r="PTZ111" s="10"/>
      <c r="PUA111" s="10"/>
      <c r="PUB111" s="10"/>
      <c r="PUC111" s="10"/>
      <c r="PUD111" s="10"/>
      <c r="PUE111" s="10"/>
      <c r="PUF111" s="10"/>
      <c r="PUG111" s="10"/>
      <c r="PUH111" s="10"/>
      <c r="PUI111" s="10"/>
      <c r="PUJ111" s="10"/>
      <c r="PUK111" s="10"/>
      <c r="PUL111" s="10"/>
      <c r="PUM111" s="10"/>
      <c r="PUN111" s="10"/>
      <c r="PUO111" s="10"/>
      <c r="PUP111" s="10"/>
      <c r="PUQ111" s="10"/>
      <c r="PUR111" s="10"/>
      <c r="PUS111" s="10"/>
      <c r="PUT111" s="10"/>
      <c r="PUU111" s="10"/>
      <c r="PUV111" s="10"/>
      <c r="PUW111" s="10"/>
      <c r="PUX111" s="10"/>
      <c r="PUY111" s="10"/>
      <c r="PUZ111" s="10"/>
      <c r="PVA111" s="10"/>
      <c r="PVB111" s="10"/>
      <c r="PVC111" s="10"/>
      <c r="PVD111" s="10"/>
      <c r="PVE111" s="10"/>
      <c r="PVF111" s="10"/>
      <c r="PVG111" s="10"/>
      <c r="PVH111" s="10"/>
      <c r="PVI111" s="10"/>
      <c r="PVJ111" s="10"/>
      <c r="PVK111" s="10"/>
      <c r="PVL111" s="10"/>
      <c r="PVM111" s="10"/>
      <c r="PVN111" s="10"/>
      <c r="PVO111" s="10"/>
      <c r="PVP111" s="10"/>
      <c r="PVQ111" s="10"/>
      <c r="PVR111" s="10"/>
      <c r="PVS111" s="10"/>
      <c r="PVT111" s="10"/>
      <c r="PVU111" s="10"/>
      <c r="PVV111" s="10"/>
      <c r="PVW111" s="10"/>
      <c r="PVX111" s="10"/>
      <c r="PVY111" s="10"/>
      <c r="PVZ111" s="10"/>
      <c r="PWA111" s="10"/>
      <c r="PWB111" s="10"/>
      <c r="PWC111" s="10"/>
      <c r="PWD111" s="10"/>
      <c r="PWE111" s="10"/>
      <c r="PWF111" s="10"/>
      <c r="PWG111" s="10"/>
      <c r="PWH111" s="10"/>
      <c r="PWI111" s="10"/>
      <c r="PWJ111" s="10"/>
      <c r="PWK111" s="10"/>
      <c r="PWL111" s="10"/>
      <c r="PWM111" s="10"/>
      <c r="PWN111" s="10"/>
      <c r="PWO111" s="10"/>
      <c r="PWP111" s="10"/>
      <c r="PWQ111" s="10"/>
      <c r="PWR111" s="10"/>
      <c r="PWS111" s="10"/>
      <c r="PWT111" s="10"/>
      <c r="PWU111" s="10"/>
      <c r="PWV111" s="10"/>
      <c r="PWW111" s="10"/>
      <c r="PWX111" s="10"/>
      <c r="PWY111" s="10"/>
      <c r="PWZ111" s="10"/>
      <c r="PXA111" s="10"/>
      <c r="PXB111" s="10"/>
      <c r="PXC111" s="10"/>
      <c r="PXD111" s="10"/>
      <c r="PXE111" s="10"/>
      <c r="PXF111" s="10"/>
      <c r="PXG111" s="10"/>
      <c r="PXH111" s="10"/>
      <c r="PXI111" s="10"/>
      <c r="PXJ111" s="10"/>
      <c r="PXK111" s="10"/>
      <c r="PXL111" s="10"/>
      <c r="PXM111" s="10"/>
      <c r="PXN111" s="10"/>
      <c r="PXO111" s="10"/>
      <c r="PXP111" s="10"/>
      <c r="PXQ111" s="10"/>
      <c r="PXR111" s="10"/>
      <c r="PXS111" s="10"/>
      <c r="PXT111" s="10"/>
      <c r="PXU111" s="10"/>
      <c r="PXV111" s="10"/>
      <c r="PXW111" s="10"/>
      <c r="PXX111" s="10"/>
      <c r="PXY111" s="10"/>
      <c r="PXZ111" s="10"/>
      <c r="PYA111" s="10"/>
      <c r="PYB111" s="10"/>
      <c r="PYC111" s="10"/>
      <c r="PYD111" s="10"/>
      <c r="PYE111" s="10"/>
      <c r="PYF111" s="10"/>
      <c r="PYG111" s="10"/>
      <c r="PYH111" s="10"/>
      <c r="PYI111" s="10"/>
      <c r="PYJ111" s="10"/>
      <c r="PYK111" s="10"/>
      <c r="PYL111" s="10"/>
      <c r="PYM111" s="10"/>
      <c r="PYN111" s="10"/>
      <c r="PYO111" s="10"/>
      <c r="PYP111" s="10"/>
      <c r="PYQ111" s="10"/>
      <c r="PYR111" s="10"/>
      <c r="PYS111" s="10"/>
      <c r="PYT111" s="10"/>
      <c r="PYU111" s="10"/>
      <c r="PYV111" s="10"/>
      <c r="PYW111" s="10"/>
      <c r="PYX111" s="10"/>
      <c r="PYY111" s="10"/>
      <c r="PYZ111" s="10"/>
      <c r="PZA111" s="10"/>
      <c r="PZB111" s="10"/>
      <c r="PZC111" s="10"/>
      <c r="PZD111" s="10"/>
      <c r="PZE111" s="10"/>
      <c r="PZF111" s="10"/>
      <c r="PZG111" s="10"/>
      <c r="PZH111" s="10"/>
      <c r="PZI111" s="10"/>
      <c r="PZJ111" s="10"/>
      <c r="PZK111" s="10"/>
      <c r="PZL111" s="10"/>
      <c r="PZM111" s="10"/>
      <c r="PZN111" s="10"/>
      <c r="PZO111" s="10"/>
      <c r="PZP111" s="10"/>
      <c r="PZQ111" s="10"/>
      <c r="PZR111" s="10"/>
      <c r="PZS111" s="10"/>
      <c r="PZT111" s="10"/>
      <c r="PZU111" s="10"/>
      <c r="PZV111" s="10"/>
      <c r="PZW111" s="10"/>
      <c r="PZX111" s="10"/>
      <c r="PZY111" s="10"/>
      <c r="PZZ111" s="10"/>
      <c r="QAA111" s="10"/>
      <c r="QAB111" s="10"/>
      <c r="QAC111" s="10"/>
      <c r="QAD111" s="10"/>
      <c r="QAE111" s="10"/>
      <c r="QAF111" s="10"/>
      <c r="QAG111" s="10"/>
      <c r="QAH111" s="10"/>
      <c r="QAI111" s="10"/>
      <c r="QAJ111" s="10"/>
      <c r="QAK111" s="10"/>
      <c r="QAL111" s="10"/>
      <c r="QAM111" s="10"/>
      <c r="QAN111" s="10"/>
      <c r="QAO111" s="10"/>
      <c r="QAP111" s="10"/>
      <c r="QAQ111" s="10"/>
      <c r="QAR111" s="10"/>
      <c r="QAS111" s="10"/>
      <c r="QAT111" s="10"/>
      <c r="QAU111" s="10"/>
      <c r="QAV111" s="10"/>
      <c r="QAW111" s="10"/>
      <c r="QAX111" s="10"/>
      <c r="QAY111" s="10"/>
      <c r="QAZ111" s="10"/>
      <c r="QBA111" s="10"/>
      <c r="QBB111" s="10"/>
      <c r="QBC111" s="10"/>
      <c r="QBD111" s="10"/>
      <c r="QBE111" s="10"/>
      <c r="QBF111" s="10"/>
      <c r="QBG111" s="10"/>
      <c r="QBH111" s="10"/>
      <c r="QBI111" s="10"/>
      <c r="QBJ111" s="10"/>
      <c r="QBK111" s="10"/>
      <c r="QBL111" s="10"/>
      <c r="QBM111" s="10"/>
      <c r="QBN111" s="10"/>
      <c r="QBO111" s="10"/>
      <c r="QBP111" s="10"/>
      <c r="QBQ111" s="10"/>
      <c r="QBR111" s="10"/>
      <c r="QBS111" s="10"/>
      <c r="QBT111" s="10"/>
      <c r="QBU111" s="10"/>
      <c r="QBV111" s="10"/>
      <c r="QBW111" s="10"/>
      <c r="QBX111" s="10"/>
      <c r="QBY111" s="10"/>
      <c r="QBZ111" s="10"/>
      <c r="QCA111" s="10"/>
      <c r="QCB111" s="10"/>
      <c r="QCC111" s="10"/>
      <c r="QCD111" s="10"/>
      <c r="QCE111" s="10"/>
      <c r="QCF111" s="10"/>
      <c r="QCG111" s="10"/>
      <c r="QCH111" s="10"/>
      <c r="QCI111" s="10"/>
      <c r="QCJ111" s="10"/>
      <c r="QCK111" s="10"/>
      <c r="QCL111" s="10"/>
      <c r="QCM111" s="10"/>
      <c r="QCN111" s="10"/>
      <c r="QCO111" s="10"/>
      <c r="QCP111" s="10"/>
      <c r="QCQ111" s="10"/>
      <c r="QCR111" s="10"/>
      <c r="QCS111" s="10"/>
      <c r="QCT111" s="10"/>
      <c r="QCU111" s="10"/>
      <c r="QCV111" s="10"/>
      <c r="QCW111" s="10"/>
      <c r="QCX111" s="10"/>
      <c r="QCY111" s="10"/>
      <c r="QCZ111" s="10"/>
      <c r="QDA111" s="10"/>
      <c r="QDB111" s="10"/>
      <c r="QDC111" s="10"/>
      <c r="QDD111" s="10"/>
      <c r="QDE111" s="10"/>
      <c r="QDF111" s="10"/>
      <c r="QDG111" s="10"/>
      <c r="QDH111" s="10"/>
      <c r="QDI111" s="10"/>
      <c r="QDJ111" s="10"/>
      <c r="QDK111" s="10"/>
      <c r="QDL111" s="10"/>
      <c r="QDM111" s="10"/>
      <c r="QDN111" s="10"/>
      <c r="QDO111" s="10"/>
      <c r="QDP111" s="10"/>
      <c r="QDQ111" s="10"/>
      <c r="QDR111" s="10"/>
      <c r="QDS111" s="10"/>
      <c r="QDT111" s="10"/>
      <c r="QDU111" s="10"/>
      <c r="QDV111" s="10"/>
      <c r="QDW111" s="10"/>
      <c r="QDX111" s="10"/>
      <c r="QDY111" s="10"/>
      <c r="QDZ111" s="10"/>
      <c r="QEA111" s="10"/>
      <c r="QEB111" s="10"/>
      <c r="QEC111" s="10"/>
      <c r="QED111" s="10"/>
      <c r="QEE111" s="10"/>
      <c r="QEF111" s="10"/>
      <c r="QEG111" s="10"/>
      <c r="QEH111" s="10"/>
      <c r="QEI111" s="10"/>
      <c r="QEJ111" s="10"/>
      <c r="QEK111" s="10"/>
      <c r="QEL111" s="10"/>
      <c r="QEM111" s="10"/>
      <c r="QEN111" s="10"/>
      <c r="QEO111" s="10"/>
      <c r="QEP111" s="10"/>
      <c r="QEQ111" s="10"/>
      <c r="QER111" s="10"/>
      <c r="QES111" s="10"/>
      <c r="QET111" s="10"/>
      <c r="QEU111" s="10"/>
      <c r="QEV111" s="10"/>
      <c r="QEW111" s="10"/>
      <c r="QEX111" s="10"/>
      <c r="QEY111" s="10"/>
      <c r="QEZ111" s="10"/>
      <c r="QFA111" s="10"/>
      <c r="QFB111" s="10"/>
      <c r="QFC111" s="10"/>
      <c r="QFD111" s="10"/>
      <c r="QFE111" s="10"/>
      <c r="QFF111" s="10"/>
      <c r="QFG111" s="10"/>
      <c r="QFH111" s="10"/>
      <c r="QFI111" s="10"/>
      <c r="QFJ111" s="10"/>
      <c r="QFK111" s="10"/>
      <c r="QFL111" s="10"/>
      <c r="QFM111" s="10"/>
      <c r="QFN111" s="10"/>
      <c r="QFO111" s="10"/>
      <c r="QFP111" s="10"/>
      <c r="QFQ111" s="10"/>
      <c r="QFR111" s="10"/>
      <c r="QFS111" s="10"/>
      <c r="QFT111" s="10"/>
      <c r="QFU111" s="10"/>
      <c r="QFV111" s="10"/>
      <c r="QFW111" s="10"/>
      <c r="QFX111" s="10"/>
      <c r="QFY111" s="10"/>
      <c r="QFZ111" s="10"/>
      <c r="QGA111" s="10"/>
      <c r="QGB111" s="10"/>
      <c r="QGC111" s="10"/>
      <c r="QGD111" s="10"/>
      <c r="QGE111" s="10"/>
      <c r="QGF111" s="10"/>
      <c r="QGG111" s="10"/>
      <c r="QGH111" s="10"/>
      <c r="QGI111" s="10"/>
      <c r="QGJ111" s="10"/>
      <c r="QGK111" s="10"/>
      <c r="QGL111" s="10"/>
      <c r="QGM111" s="10"/>
      <c r="QGN111" s="10"/>
      <c r="QGO111" s="10"/>
      <c r="QGP111" s="10"/>
      <c r="QGQ111" s="10"/>
      <c r="QGR111" s="10"/>
      <c r="QGS111" s="10"/>
      <c r="QGT111" s="10"/>
      <c r="QGU111" s="10"/>
      <c r="QGV111" s="10"/>
      <c r="QGW111" s="10"/>
      <c r="QGX111" s="10"/>
      <c r="QGY111" s="10"/>
      <c r="QGZ111" s="10"/>
      <c r="QHA111" s="10"/>
      <c r="QHB111" s="10"/>
      <c r="QHC111" s="10"/>
      <c r="QHD111" s="10"/>
      <c r="QHE111" s="10"/>
      <c r="QHF111" s="10"/>
      <c r="QHG111" s="10"/>
      <c r="QHH111" s="10"/>
      <c r="QHI111" s="10"/>
      <c r="QHJ111" s="10"/>
      <c r="QHK111" s="10"/>
      <c r="QHL111" s="10"/>
      <c r="QHM111" s="10"/>
      <c r="QHN111" s="10"/>
      <c r="QHO111" s="10"/>
      <c r="QHP111" s="10"/>
      <c r="QHQ111" s="10"/>
      <c r="QHR111" s="10"/>
      <c r="QHS111" s="10"/>
      <c r="QHT111" s="10"/>
      <c r="QHU111" s="10"/>
      <c r="QHV111" s="10"/>
      <c r="QHW111" s="10"/>
      <c r="QHX111" s="10"/>
      <c r="QHY111" s="10"/>
      <c r="QHZ111" s="10"/>
      <c r="QIA111" s="10"/>
      <c r="QIB111" s="10"/>
      <c r="QIC111" s="10"/>
      <c r="QID111" s="10"/>
      <c r="QIE111" s="10"/>
      <c r="QIF111" s="10"/>
      <c r="QIG111" s="10"/>
      <c r="QIH111" s="10"/>
      <c r="QII111" s="10"/>
      <c r="QIJ111" s="10"/>
      <c r="QIK111" s="10"/>
      <c r="QIL111" s="10"/>
      <c r="QIM111" s="10"/>
      <c r="QIN111" s="10"/>
      <c r="QIO111" s="10"/>
      <c r="QIP111" s="10"/>
      <c r="QIQ111" s="10"/>
      <c r="QIR111" s="10"/>
      <c r="QIS111" s="10"/>
      <c r="QIT111" s="10"/>
      <c r="QIU111" s="10"/>
      <c r="QIV111" s="10"/>
      <c r="QIW111" s="10"/>
      <c r="QIX111" s="10"/>
      <c r="QIY111" s="10"/>
      <c r="QIZ111" s="10"/>
      <c r="QJA111" s="10"/>
      <c r="QJB111" s="10"/>
      <c r="QJC111" s="10"/>
      <c r="QJD111" s="10"/>
      <c r="QJE111" s="10"/>
      <c r="QJF111" s="10"/>
      <c r="QJG111" s="10"/>
      <c r="QJH111" s="10"/>
      <c r="QJI111" s="10"/>
      <c r="QJJ111" s="10"/>
      <c r="QJK111" s="10"/>
      <c r="QJL111" s="10"/>
      <c r="QJM111" s="10"/>
      <c r="QJN111" s="10"/>
      <c r="QJO111" s="10"/>
      <c r="QJP111" s="10"/>
      <c r="QJQ111" s="10"/>
      <c r="QJR111" s="10"/>
      <c r="QJS111" s="10"/>
      <c r="QJT111" s="10"/>
      <c r="QJU111" s="10"/>
      <c r="QJV111" s="10"/>
      <c r="QJW111" s="10"/>
      <c r="QJX111" s="10"/>
      <c r="QJY111" s="10"/>
      <c r="QJZ111" s="10"/>
      <c r="QKA111" s="10"/>
      <c r="QKB111" s="10"/>
      <c r="QKC111" s="10"/>
      <c r="QKD111" s="10"/>
      <c r="QKE111" s="10"/>
      <c r="QKF111" s="10"/>
      <c r="QKG111" s="10"/>
      <c r="QKH111" s="10"/>
      <c r="QKI111" s="10"/>
      <c r="QKJ111" s="10"/>
      <c r="QKK111" s="10"/>
      <c r="QKL111" s="10"/>
      <c r="QKM111" s="10"/>
      <c r="QKN111" s="10"/>
      <c r="QKO111" s="10"/>
      <c r="QKP111" s="10"/>
      <c r="QKQ111" s="10"/>
      <c r="QKR111" s="10"/>
      <c r="QKS111" s="10"/>
      <c r="QKT111" s="10"/>
      <c r="QKU111" s="10"/>
      <c r="QKV111" s="10"/>
      <c r="QKW111" s="10"/>
      <c r="QKX111" s="10"/>
      <c r="QKY111" s="10"/>
      <c r="QKZ111" s="10"/>
      <c r="QLA111" s="10"/>
      <c r="QLB111" s="10"/>
      <c r="QLC111" s="10"/>
      <c r="QLD111" s="10"/>
      <c r="QLE111" s="10"/>
      <c r="QLF111" s="10"/>
      <c r="QLG111" s="10"/>
      <c r="QLH111" s="10"/>
      <c r="QLI111" s="10"/>
      <c r="QLJ111" s="10"/>
      <c r="QLK111" s="10"/>
      <c r="QLL111" s="10"/>
      <c r="QLM111" s="10"/>
      <c r="QLN111" s="10"/>
      <c r="QLO111" s="10"/>
      <c r="QLP111" s="10"/>
      <c r="QLQ111" s="10"/>
      <c r="QLR111" s="10"/>
      <c r="QLS111" s="10"/>
      <c r="QLT111" s="10"/>
      <c r="QLU111" s="10"/>
      <c r="QLV111" s="10"/>
      <c r="QLW111" s="10"/>
      <c r="QLX111" s="10"/>
      <c r="QLY111" s="10"/>
      <c r="QLZ111" s="10"/>
      <c r="QMA111" s="10"/>
      <c r="QMB111" s="10"/>
      <c r="QMC111" s="10"/>
      <c r="QMD111" s="10"/>
      <c r="QME111" s="10"/>
      <c r="QMF111" s="10"/>
      <c r="QMG111" s="10"/>
      <c r="QMH111" s="10"/>
      <c r="QMI111" s="10"/>
      <c r="QMJ111" s="10"/>
      <c r="QMK111" s="10"/>
      <c r="QML111" s="10"/>
      <c r="QMM111" s="10"/>
      <c r="QMN111" s="10"/>
      <c r="QMO111" s="10"/>
      <c r="QMP111" s="10"/>
      <c r="QMQ111" s="10"/>
      <c r="QMR111" s="10"/>
      <c r="QMS111" s="10"/>
      <c r="QMT111" s="10"/>
      <c r="QMU111" s="10"/>
      <c r="QMV111" s="10"/>
      <c r="QMW111" s="10"/>
      <c r="QMX111" s="10"/>
      <c r="QMY111" s="10"/>
      <c r="QMZ111" s="10"/>
      <c r="QNA111" s="10"/>
      <c r="QNB111" s="10"/>
      <c r="QNC111" s="10"/>
      <c r="QND111" s="10"/>
      <c r="QNE111" s="10"/>
      <c r="QNF111" s="10"/>
      <c r="QNG111" s="10"/>
      <c r="QNH111" s="10"/>
      <c r="QNI111" s="10"/>
      <c r="QNJ111" s="10"/>
      <c r="QNK111" s="10"/>
      <c r="QNL111" s="10"/>
      <c r="QNM111" s="10"/>
      <c r="QNN111" s="10"/>
      <c r="QNO111" s="10"/>
      <c r="QNP111" s="10"/>
      <c r="QNQ111" s="10"/>
      <c r="QNR111" s="10"/>
      <c r="QNS111" s="10"/>
      <c r="QNT111" s="10"/>
      <c r="QNU111" s="10"/>
      <c r="QNV111" s="10"/>
      <c r="QNW111" s="10"/>
      <c r="QNX111" s="10"/>
      <c r="QNY111" s="10"/>
      <c r="QNZ111" s="10"/>
      <c r="QOA111" s="10"/>
      <c r="QOB111" s="10"/>
      <c r="QOC111" s="10"/>
      <c r="QOD111" s="10"/>
      <c r="QOE111" s="10"/>
      <c r="QOF111" s="10"/>
      <c r="QOG111" s="10"/>
      <c r="QOH111" s="10"/>
      <c r="QOI111" s="10"/>
      <c r="QOJ111" s="10"/>
      <c r="QOK111" s="10"/>
      <c r="QOL111" s="10"/>
      <c r="QOM111" s="10"/>
      <c r="QON111" s="10"/>
      <c r="QOO111" s="10"/>
      <c r="QOP111" s="10"/>
      <c r="QOQ111" s="10"/>
      <c r="QOR111" s="10"/>
      <c r="QOS111" s="10"/>
      <c r="QOT111" s="10"/>
      <c r="QOU111" s="10"/>
      <c r="QOV111" s="10"/>
      <c r="QOW111" s="10"/>
      <c r="QOX111" s="10"/>
      <c r="QOY111" s="10"/>
      <c r="QOZ111" s="10"/>
      <c r="QPA111" s="10"/>
      <c r="QPB111" s="10"/>
      <c r="QPC111" s="10"/>
      <c r="QPD111" s="10"/>
      <c r="QPE111" s="10"/>
      <c r="QPF111" s="10"/>
      <c r="QPG111" s="10"/>
      <c r="QPH111" s="10"/>
      <c r="QPI111" s="10"/>
      <c r="QPJ111" s="10"/>
      <c r="QPK111" s="10"/>
      <c r="QPL111" s="10"/>
      <c r="QPM111" s="10"/>
      <c r="QPN111" s="10"/>
      <c r="QPO111" s="10"/>
      <c r="QPP111" s="10"/>
      <c r="QPQ111" s="10"/>
      <c r="QPR111" s="10"/>
      <c r="QPS111" s="10"/>
      <c r="QPT111" s="10"/>
      <c r="QPU111" s="10"/>
      <c r="QPV111" s="10"/>
      <c r="QPW111" s="10"/>
      <c r="QPX111" s="10"/>
      <c r="QPY111" s="10"/>
      <c r="QPZ111" s="10"/>
      <c r="QQA111" s="10"/>
      <c r="QQB111" s="10"/>
      <c r="QQC111" s="10"/>
      <c r="QQD111" s="10"/>
      <c r="QQE111" s="10"/>
      <c r="QQF111" s="10"/>
      <c r="QQG111" s="10"/>
      <c r="QQH111" s="10"/>
      <c r="QQI111" s="10"/>
      <c r="QQJ111" s="10"/>
      <c r="QQK111" s="10"/>
      <c r="QQL111" s="10"/>
      <c r="QQM111" s="10"/>
      <c r="QQN111" s="10"/>
      <c r="QQO111" s="10"/>
      <c r="QQP111" s="10"/>
      <c r="QQQ111" s="10"/>
      <c r="QQR111" s="10"/>
      <c r="QQS111" s="10"/>
      <c r="QQT111" s="10"/>
      <c r="QQU111" s="10"/>
      <c r="QQV111" s="10"/>
      <c r="QQW111" s="10"/>
      <c r="QQX111" s="10"/>
      <c r="QQY111" s="10"/>
      <c r="QQZ111" s="10"/>
      <c r="QRA111" s="10"/>
      <c r="QRB111" s="10"/>
      <c r="QRC111" s="10"/>
      <c r="QRD111" s="10"/>
      <c r="QRE111" s="10"/>
      <c r="QRF111" s="10"/>
      <c r="QRG111" s="10"/>
      <c r="QRH111" s="10"/>
      <c r="QRI111" s="10"/>
      <c r="QRJ111" s="10"/>
      <c r="QRK111" s="10"/>
      <c r="QRL111" s="10"/>
      <c r="QRM111" s="10"/>
      <c r="QRN111" s="10"/>
      <c r="QRO111" s="10"/>
      <c r="QRP111" s="10"/>
      <c r="QRQ111" s="10"/>
      <c r="QRR111" s="10"/>
      <c r="QRS111" s="10"/>
      <c r="QRT111" s="10"/>
      <c r="QRU111" s="10"/>
      <c r="QRV111" s="10"/>
      <c r="QRW111" s="10"/>
      <c r="QRX111" s="10"/>
      <c r="QRY111" s="10"/>
      <c r="QRZ111" s="10"/>
      <c r="QSA111" s="10"/>
      <c r="QSB111" s="10"/>
      <c r="QSC111" s="10"/>
      <c r="QSD111" s="10"/>
      <c r="QSE111" s="10"/>
      <c r="QSF111" s="10"/>
      <c r="QSG111" s="10"/>
      <c r="QSH111" s="10"/>
      <c r="QSI111" s="10"/>
      <c r="QSJ111" s="10"/>
      <c r="QSK111" s="10"/>
      <c r="QSL111" s="10"/>
      <c r="QSM111" s="10"/>
      <c r="QSN111" s="10"/>
      <c r="QSO111" s="10"/>
      <c r="QSP111" s="10"/>
      <c r="QSQ111" s="10"/>
      <c r="QSR111" s="10"/>
      <c r="QSS111" s="10"/>
      <c r="QST111" s="10"/>
      <c r="QSU111" s="10"/>
      <c r="QSV111" s="10"/>
      <c r="QSW111" s="10"/>
      <c r="QSX111" s="10"/>
      <c r="QSY111" s="10"/>
      <c r="QSZ111" s="10"/>
      <c r="QTA111" s="10"/>
      <c r="QTB111" s="10"/>
      <c r="QTC111" s="10"/>
      <c r="QTD111" s="10"/>
      <c r="QTE111" s="10"/>
      <c r="QTF111" s="10"/>
      <c r="QTG111" s="10"/>
      <c r="QTH111" s="10"/>
      <c r="QTI111" s="10"/>
      <c r="QTJ111" s="10"/>
      <c r="QTK111" s="10"/>
      <c r="QTL111" s="10"/>
      <c r="QTM111" s="10"/>
      <c r="QTN111" s="10"/>
      <c r="QTO111" s="10"/>
      <c r="QTP111" s="10"/>
      <c r="QTQ111" s="10"/>
      <c r="QTR111" s="10"/>
      <c r="QTS111" s="10"/>
      <c r="QTT111" s="10"/>
      <c r="QTU111" s="10"/>
      <c r="QTV111" s="10"/>
      <c r="QTW111" s="10"/>
      <c r="QTX111" s="10"/>
      <c r="QTY111" s="10"/>
      <c r="QTZ111" s="10"/>
      <c r="QUA111" s="10"/>
      <c r="QUB111" s="10"/>
      <c r="QUC111" s="10"/>
      <c r="QUD111" s="10"/>
      <c r="QUE111" s="10"/>
      <c r="QUF111" s="10"/>
      <c r="QUG111" s="10"/>
      <c r="QUH111" s="10"/>
      <c r="QUI111" s="10"/>
      <c r="QUJ111" s="10"/>
      <c r="QUK111" s="10"/>
      <c r="QUL111" s="10"/>
      <c r="QUM111" s="10"/>
      <c r="QUN111" s="10"/>
      <c r="QUO111" s="10"/>
      <c r="QUP111" s="10"/>
      <c r="QUQ111" s="10"/>
      <c r="QUR111" s="10"/>
      <c r="QUS111" s="10"/>
      <c r="QUT111" s="10"/>
      <c r="QUU111" s="10"/>
      <c r="QUV111" s="10"/>
      <c r="QUW111" s="10"/>
      <c r="QUX111" s="10"/>
      <c r="QUY111" s="10"/>
      <c r="QUZ111" s="10"/>
      <c r="QVA111" s="10"/>
      <c r="QVB111" s="10"/>
      <c r="QVC111" s="10"/>
      <c r="QVD111" s="10"/>
      <c r="QVE111" s="10"/>
      <c r="QVF111" s="10"/>
      <c r="QVG111" s="10"/>
      <c r="QVH111" s="10"/>
      <c r="QVI111" s="10"/>
      <c r="QVJ111" s="10"/>
      <c r="QVK111" s="10"/>
      <c r="QVL111" s="10"/>
      <c r="QVM111" s="10"/>
      <c r="QVN111" s="10"/>
      <c r="QVO111" s="10"/>
      <c r="QVP111" s="10"/>
      <c r="QVQ111" s="10"/>
      <c r="QVR111" s="10"/>
      <c r="QVS111" s="10"/>
      <c r="QVT111" s="10"/>
      <c r="QVU111" s="10"/>
      <c r="QVV111" s="10"/>
      <c r="QVW111" s="10"/>
      <c r="QVX111" s="10"/>
      <c r="QVY111" s="10"/>
      <c r="QVZ111" s="10"/>
      <c r="QWA111" s="10"/>
      <c r="QWB111" s="10"/>
      <c r="QWC111" s="10"/>
      <c r="QWD111" s="10"/>
      <c r="QWE111" s="10"/>
      <c r="QWF111" s="10"/>
      <c r="QWG111" s="10"/>
      <c r="QWH111" s="10"/>
      <c r="QWI111" s="10"/>
      <c r="QWJ111" s="10"/>
      <c r="QWK111" s="10"/>
      <c r="QWL111" s="10"/>
      <c r="QWM111" s="10"/>
      <c r="QWN111" s="10"/>
      <c r="QWO111" s="10"/>
      <c r="QWP111" s="10"/>
      <c r="QWQ111" s="10"/>
      <c r="QWR111" s="10"/>
      <c r="QWS111" s="10"/>
      <c r="QWT111" s="10"/>
      <c r="QWU111" s="10"/>
      <c r="QWV111" s="10"/>
      <c r="QWW111" s="10"/>
      <c r="QWX111" s="10"/>
      <c r="QWY111" s="10"/>
      <c r="QWZ111" s="10"/>
      <c r="QXA111" s="10"/>
      <c r="QXB111" s="10"/>
      <c r="QXC111" s="10"/>
      <c r="QXD111" s="10"/>
      <c r="QXE111" s="10"/>
      <c r="QXF111" s="10"/>
      <c r="QXG111" s="10"/>
      <c r="QXH111" s="10"/>
      <c r="QXI111" s="10"/>
      <c r="QXJ111" s="10"/>
      <c r="QXK111" s="10"/>
      <c r="QXL111" s="10"/>
      <c r="QXM111" s="10"/>
      <c r="QXN111" s="10"/>
      <c r="QXO111" s="10"/>
      <c r="QXP111" s="10"/>
      <c r="QXQ111" s="10"/>
      <c r="QXR111" s="10"/>
      <c r="QXS111" s="10"/>
      <c r="QXT111" s="10"/>
      <c r="QXU111" s="10"/>
      <c r="QXV111" s="10"/>
      <c r="QXW111" s="10"/>
      <c r="QXX111" s="10"/>
      <c r="QXY111" s="10"/>
      <c r="QXZ111" s="10"/>
      <c r="QYA111" s="10"/>
      <c r="QYB111" s="10"/>
      <c r="QYC111" s="10"/>
      <c r="QYD111" s="10"/>
      <c r="QYE111" s="10"/>
      <c r="QYF111" s="10"/>
      <c r="QYG111" s="10"/>
      <c r="QYH111" s="10"/>
      <c r="QYI111" s="10"/>
      <c r="QYJ111" s="10"/>
      <c r="QYK111" s="10"/>
      <c r="QYL111" s="10"/>
      <c r="QYM111" s="10"/>
      <c r="QYN111" s="10"/>
      <c r="QYO111" s="10"/>
      <c r="QYP111" s="10"/>
      <c r="QYQ111" s="10"/>
      <c r="QYR111" s="10"/>
      <c r="QYS111" s="10"/>
      <c r="QYT111" s="10"/>
      <c r="QYU111" s="10"/>
      <c r="QYV111" s="10"/>
      <c r="QYW111" s="10"/>
      <c r="QYX111" s="10"/>
      <c r="QYY111" s="10"/>
      <c r="QYZ111" s="10"/>
      <c r="QZA111" s="10"/>
      <c r="QZB111" s="10"/>
      <c r="QZC111" s="10"/>
      <c r="QZD111" s="10"/>
      <c r="QZE111" s="10"/>
      <c r="QZF111" s="10"/>
      <c r="QZG111" s="10"/>
      <c r="QZH111" s="10"/>
      <c r="QZI111" s="10"/>
      <c r="QZJ111" s="10"/>
      <c r="QZK111" s="10"/>
      <c r="QZL111" s="10"/>
      <c r="QZM111" s="10"/>
      <c r="QZN111" s="10"/>
      <c r="QZO111" s="10"/>
      <c r="QZP111" s="10"/>
      <c r="QZQ111" s="10"/>
      <c r="QZR111" s="10"/>
      <c r="QZS111" s="10"/>
      <c r="QZT111" s="10"/>
      <c r="QZU111" s="10"/>
      <c r="QZV111" s="10"/>
      <c r="QZW111" s="10"/>
      <c r="QZX111" s="10"/>
      <c r="QZY111" s="10"/>
      <c r="QZZ111" s="10"/>
      <c r="RAA111" s="10"/>
      <c r="RAB111" s="10"/>
      <c r="RAC111" s="10"/>
      <c r="RAD111" s="10"/>
      <c r="RAE111" s="10"/>
      <c r="RAF111" s="10"/>
      <c r="RAG111" s="10"/>
      <c r="RAH111" s="10"/>
      <c r="RAI111" s="10"/>
      <c r="RAJ111" s="10"/>
      <c r="RAK111" s="10"/>
      <c r="RAL111" s="10"/>
      <c r="RAM111" s="10"/>
      <c r="RAN111" s="10"/>
      <c r="RAO111" s="10"/>
      <c r="RAP111" s="10"/>
      <c r="RAQ111" s="10"/>
      <c r="RAR111" s="10"/>
      <c r="RAS111" s="10"/>
      <c r="RAT111" s="10"/>
      <c r="RAU111" s="10"/>
      <c r="RAV111" s="10"/>
      <c r="RAW111" s="10"/>
      <c r="RAX111" s="10"/>
      <c r="RAY111" s="10"/>
      <c r="RAZ111" s="10"/>
      <c r="RBA111" s="10"/>
      <c r="RBB111" s="10"/>
      <c r="RBC111" s="10"/>
      <c r="RBD111" s="10"/>
      <c r="RBE111" s="10"/>
      <c r="RBF111" s="10"/>
      <c r="RBG111" s="10"/>
      <c r="RBH111" s="10"/>
      <c r="RBI111" s="10"/>
      <c r="RBJ111" s="10"/>
      <c r="RBK111" s="10"/>
      <c r="RBL111" s="10"/>
      <c r="RBM111" s="10"/>
      <c r="RBN111" s="10"/>
      <c r="RBO111" s="10"/>
      <c r="RBP111" s="10"/>
      <c r="RBQ111" s="10"/>
      <c r="RBR111" s="10"/>
      <c r="RBS111" s="10"/>
      <c r="RBT111" s="10"/>
      <c r="RBU111" s="10"/>
      <c r="RBV111" s="10"/>
      <c r="RBW111" s="10"/>
      <c r="RBX111" s="10"/>
      <c r="RBY111" s="10"/>
      <c r="RBZ111" s="10"/>
      <c r="RCA111" s="10"/>
      <c r="RCB111" s="10"/>
      <c r="RCC111" s="10"/>
      <c r="RCD111" s="10"/>
      <c r="RCE111" s="10"/>
      <c r="RCF111" s="10"/>
      <c r="RCG111" s="10"/>
      <c r="RCH111" s="10"/>
      <c r="RCI111" s="10"/>
      <c r="RCJ111" s="10"/>
      <c r="RCK111" s="10"/>
      <c r="RCL111" s="10"/>
      <c r="RCM111" s="10"/>
      <c r="RCN111" s="10"/>
      <c r="RCO111" s="10"/>
      <c r="RCP111" s="10"/>
      <c r="RCQ111" s="10"/>
      <c r="RCR111" s="10"/>
      <c r="RCS111" s="10"/>
      <c r="RCT111" s="10"/>
      <c r="RCU111" s="10"/>
      <c r="RCV111" s="10"/>
      <c r="RCW111" s="10"/>
      <c r="RCX111" s="10"/>
      <c r="RCY111" s="10"/>
      <c r="RCZ111" s="10"/>
      <c r="RDA111" s="10"/>
      <c r="RDB111" s="10"/>
      <c r="RDC111" s="10"/>
      <c r="RDD111" s="10"/>
      <c r="RDE111" s="10"/>
      <c r="RDF111" s="10"/>
      <c r="RDG111" s="10"/>
      <c r="RDH111" s="10"/>
      <c r="RDI111" s="10"/>
      <c r="RDJ111" s="10"/>
      <c r="RDK111" s="10"/>
      <c r="RDL111" s="10"/>
      <c r="RDM111" s="10"/>
      <c r="RDN111" s="10"/>
      <c r="RDO111" s="10"/>
      <c r="RDP111" s="10"/>
      <c r="RDQ111" s="10"/>
      <c r="RDR111" s="10"/>
      <c r="RDS111" s="10"/>
      <c r="RDT111" s="10"/>
      <c r="RDU111" s="10"/>
      <c r="RDV111" s="10"/>
      <c r="RDW111" s="10"/>
      <c r="RDX111" s="10"/>
      <c r="RDY111" s="10"/>
      <c r="RDZ111" s="10"/>
      <c r="REA111" s="10"/>
      <c r="REB111" s="10"/>
      <c r="REC111" s="10"/>
      <c r="RED111" s="10"/>
      <c r="REE111" s="10"/>
      <c r="REF111" s="10"/>
      <c r="REG111" s="10"/>
      <c r="REH111" s="10"/>
      <c r="REI111" s="10"/>
      <c r="REJ111" s="10"/>
      <c r="REK111" s="10"/>
      <c r="REL111" s="10"/>
      <c r="REM111" s="10"/>
      <c r="REN111" s="10"/>
      <c r="REO111" s="10"/>
      <c r="REP111" s="10"/>
      <c r="REQ111" s="10"/>
      <c r="RER111" s="10"/>
      <c r="RES111" s="10"/>
      <c r="RET111" s="10"/>
      <c r="REU111" s="10"/>
      <c r="REV111" s="10"/>
      <c r="REW111" s="10"/>
      <c r="REX111" s="10"/>
      <c r="REY111" s="10"/>
      <c r="REZ111" s="10"/>
      <c r="RFA111" s="10"/>
      <c r="RFB111" s="10"/>
      <c r="RFC111" s="10"/>
      <c r="RFD111" s="10"/>
      <c r="RFE111" s="10"/>
      <c r="RFF111" s="10"/>
      <c r="RFG111" s="10"/>
      <c r="RFH111" s="10"/>
      <c r="RFI111" s="10"/>
      <c r="RFJ111" s="10"/>
      <c r="RFK111" s="10"/>
      <c r="RFL111" s="10"/>
      <c r="RFM111" s="10"/>
      <c r="RFN111" s="10"/>
      <c r="RFO111" s="10"/>
      <c r="RFP111" s="10"/>
      <c r="RFQ111" s="10"/>
      <c r="RFR111" s="10"/>
      <c r="RFS111" s="10"/>
      <c r="RFT111" s="10"/>
      <c r="RFU111" s="10"/>
      <c r="RFV111" s="10"/>
      <c r="RFW111" s="10"/>
      <c r="RFX111" s="10"/>
      <c r="RFY111" s="10"/>
      <c r="RFZ111" s="10"/>
      <c r="RGA111" s="10"/>
      <c r="RGB111" s="10"/>
      <c r="RGC111" s="10"/>
      <c r="RGD111" s="10"/>
      <c r="RGE111" s="10"/>
      <c r="RGF111" s="10"/>
      <c r="RGG111" s="10"/>
      <c r="RGH111" s="10"/>
      <c r="RGI111" s="10"/>
      <c r="RGJ111" s="10"/>
      <c r="RGK111" s="10"/>
      <c r="RGL111" s="10"/>
      <c r="RGM111" s="10"/>
      <c r="RGN111" s="10"/>
      <c r="RGO111" s="10"/>
      <c r="RGP111" s="10"/>
      <c r="RGQ111" s="10"/>
      <c r="RGR111" s="10"/>
      <c r="RGS111" s="10"/>
      <c r="RGT111" s="10"/>
      <c r="RGU111" s="10"/>
      <c r="RGV111" s="10"/>
      <c r="RGW111" s="10"/>
      <c r="RGX111" s="10"/>
      <c r="RGY111" s="10"/>
      <c r="RGZ111" s="10"/>
      <c r="RHA111" s="10"/>
      <c r="RHB111" s="10"/>
      <c r="RHC111" s="10"/>
      <c r="RHD111" s="10"/>
      <c r="RHE111" s="10"/>
      <c r="RHF111" s="10"/>
      <c r="RHG111" s="10"/>
      <c r="RHH111" s="10"/>
      <c r="RHI111" s="10"/>
      <c r="RHJ111" s="10"/>
      <c r="RHK111" s="10"/>
      <c r="RHL111" s="10"/>
      <c r="RHM111" s="10"/>
      <c r="RHN111" s="10"/>
      <c r="RHO111" s="10"/>
      <c r="RHP111" s="10"/>
      <c r="RHQ111" s="10"/>
      <c r="RHR111" s="10"/>
      <c r="RHS111" s="10"/>
      <c r="RHT111" s="10"/>
      <c r="RHU111" s="10"/>
      <c r="RHV111" s="10"/>
      <c r="RHW111" s="10"/>
      <c r="RHX111" s="10"/>
      <c r="RHY111" s="10"/>
      <c r="RHZ111" s="10"/>
      <c r="RIA111" s="10"/>
      <c r="RIB111" s="10"/>
      <c r="RIC111" s="10"/>
      <c r="RID111" s="10"/>
      <c r="RIE111" s="10"/>
      <c r="RIF111" s="10"/>
      <c r="RIG111" s="10"/>
      <c r="RIH111" s="10"/>
      <c r="RII111" s="10"/>
      <c r="RIJ111" s="10"/>
      <c r="RIK111" s="10"/>
      <c r="RIL111" s="10"/>
      <c r="RIM111" s="10"/>
      <c r="RIN111" s="10"/>
      <c r="RIO111" s="10"/>
      <c r="RIP111" s="10"/>
      <c r="RIQ111" s="10"/>
      <c r="RIR111" s="10"/>
      <c r="RIS111" s="10"/>
      <c r="RIT111" s="10"/>
      <c r="RIU111" s="10"/>
      <c r="RIV111" s="10"/>
      <c r="RIW111" s="10"/>
      <c r="RIX111" s="10"/>
      <c r="RIY111" s="10"/>
      <c r="RIZ111" s="10"/>
      <c r="RJA111" s="10"/>
      <c r="RJB111" s="10"/>
      <c r="RJC111" s="10"/>
      <c r="RJD111" s="10"/>
      <c r="RJE111" s="10"/>
      <c r="RJF111" s="10"/>
      <c r="RJG111" s="10"/>
      <c r="RJH111" s="10"/>
      <c r="RJI111" s="10"/>
      <c r="RJJ111" s="10"/>
      <c r="RJK111" s="10"/>
      <c r="RJL111" s="10"/>
      <c r="RJM111" s="10"/>
      <c r="RJN111" s="10"/>
      <c r="RJO111" s="10"/>
      <c r="RJP111" s="10"/>
      <c r="RJQ111" s="10"/>
      <c r="RJR111" s="10"/>
      <c r="RJS111" s="10"/>
      <c r="RJT111" s="10"/>
      <c r="RJU111" s="10"/>
      <c r="RJV111" s="10"/>
      <c r="RJW111" s="10"/>
      <c r="RJX111" s="10"/>
      <c r="RJY111" s="10"/>
      <c r="RJZ111" s="10"/>
      <c r="RKA111" s="10"/>
      <c r="RKB111" s="10"/>
      <c r="RKC111" s="10"/>
      <c r="RKD111" s="10"/>
      <c r="RKE111" s="10"/>
      <c r="RKF111" s="10"/>
      <c r="RKG111" s="10"/>
      <c r="RKH111" s="10"/>
      <c r="RKI111" s="10"/>
      <c r="RKJ111" s="10"/>
      <c r="RKK111" s="10"/>
      <c r="RKL111" s="10"/>
      <c r="RKM111" s="10"/>
      <c r="RKN111" s="10"/>
      <c r="RKO111" s="10"/>
      <c r="RKP111" s="10"/>
      <c r="RKQ111" s="10"/>
      <c r="RKR111" s="10"/>
      <c r="RKS111" s="10"/>
      <c r="RKT111" s="10"/>
      <c r="RKU111" s="10"/>
      <c r="RKV111" s="10"/>
      <c r="RKW111" s="10"/>
      <c r="RKX111" s="10"/>
      <c r="RKY111" s="10"/>
      <c r="RKZ111" s="10"/>
      <c r="RLA111" s="10"/>
      <c r="RLB111" s="10"/>
      <c r="RLC111" s="10"/>
      <c r="RLD111" s="10"/>
      <c r="RLE111" s="10"/>
      <c r="RLF111" s="10"/>
      <c r="RLG111" s="10"/>
      <c r="RLH111" s="10"/>
      <c r="RLI111" s="10"/>
      <c r="RLJ111" s="10"/>
      <c r="RLK111" s="10"/>
      <c r="RLL111" s="10"/>
      <c r="RLM111" s="10"/>
      <c r="RLN111" s="10"/>
      <c r="RLO111" s="10"/>
      <c r="RLP111" s="10"/>
      <c r="RLQ111" s="10"/>
      <c r="RLR111" s="10"/>
      <c r="RLS111" s="10"/>
      <c r="RLT111" s="10"/>
      <c r="RLU111" s="10"/>
      <c r="RLV111" s="10"/>
      <c r="RLW111" s="10"/>
      <c r="RLX111" s="10"/>
      <c r="RLY111" s="10"/>
      <c r="RLZ111" s="10"/>
      <c r="RMA111" s="10"/>
      <c r="RMB111" s="10"/>
      <c r="RMC111" s="10"/>
      <c r="RMD111" s="10"/>
      <c r="RME111" s="10"/>
      <c r="RMF111" s="10"/>
      <c r="RMG111" s="10"/>
      <c r="RMH111" s="10"/>
      <c r="RMI111" s="10"/>
      <c r="RMJ111" s="10"/>
      <c r="RMK111" s="10"/>
      <c r="RML111" s="10"/>
      <c r="RMM111" s="10"/>
      <c r="RMN111" s="10"/>
      <c r="RMO111" s="10"/>
      <c r="RMP111" s="10"/>
      <c r="RMQ111" s="10"/>
      <c r="RMR111" s="10"/>
      <c r="RMS111" s="10"/>
      <c r="RMT111" s="10"/>
      <c r="RMU111" s="10"/>
      <c r="RMV111" s="10"/>
      <c r="RMW111" s="10"/>
      <c r="RMX111" s="10"/>
      <c r="RMY111" s="10"/>
      <c r="RMZ111" s="10"/>
      <c r="RNA111" s="10"/>
      <c r="RNB111" s="10"/>
      <c r="RNC111" s="10"/>
      <c r="RND111" s="10"/>
      <c r="RNE111" s="10"/>
      <c r="RNF111" s="10"/>
      <c r="RNG111" s="10"/>
      <c r="RNH111" s="10"/>
      <c r="RNI111" s="10"/>
      <c r="RNJ111" s="10"/>
      <c r="RNK111" s="10"/>
      <c r="RNL111" s="10"/>
      <c r="RNM111" s="10"/>
      <c r="RNN111" s="10"/>
      <c r="RNO111" s="10"/>
      <c r="RNP111" s="10"/>
      <c r="RNQ111" s="10"/>
      <c r="RNR111" s="10"/>
      <c r="RNS111" s="10"/>
      <c r="RNT111" s="10"/>
      <c r="RNU111" s="10"/>
      <c r="RNV111" s="10"/>
      <c r="RNW111" s="10"/>
      <c r="RNX111" s="10"/>
      <c r="RNY111" s="10"/>
      <c r="RNZ111" s="10"/>
      <c r="ROA111" s="10"/>
      <c r="ROB111" s="10"/>
      <c r="ROC111" s="10"/>
      <c r="ROD111" s="10"/>
      <c r="ROE111" s="10"/>
      <c r="ROF111" s="10"/>
      <c r="ROG111" s="10"/>
      <c r="ROH111" s="10"/>
      <c r="ROI111" s="10"/>
      <c r="ROJ111" s="10"/>
      <c r="ROK111" s="10"/>
      <c r="ROL111" s="10"/>
      <c r="ROM111" s="10"/>
      <c r="RON111" s="10"/>
      <c r="ROO111" s="10"/>
      <c r="ROP111" s="10"/>
      <c r="ROQ111" s="10"/>
      <c r="ROR111" s="10"/>
      <c r="ROS111" s="10"/>
      <c r="ROT111" s="10"/>
      <c r="ROU111" s="10"/>
      <c r="ROV111" s="10"/>
      <c r="ROW111" s="10"/>
      <c r="ROX111" s="10"/>
      <c r="ROY111" s="10"/>
      <c r="ROZ111" s="10"/>
      <c r="RPA111" s="10"/>
      <c r="RPB111" s="10"/>
      <c r="RPC111" s="10"/>
      <c r="RPD111" s="10"/>
      <c r="RPE111" s="10"/>
      <c r="RPF111" s="10"/>
      <c r="RPG111" s="10"/>
      <c r="RPH111" s="10"/>
      <c r="RPI111" s="10"/>
      <c r="RPJ111" s="10"/>
      <c r="RPK111" s="10"/>
      <c r="RPL111" s="10"/>
      <c r="RPM111" s="10"/>
      <c r="RPN111" s="10"/>
      <c r="RPO111" s="10"/>
      <c r="RPP111" s="10"/>
      <c r="RPQ111" s="10"/>
      <c r="RPR111" s="10"/>
      <c r="RPS111" s="10"/>
      <c r="RPT111" s="10"/>
      <c r="RPU111" s="10"/>
      <c r="RPV111" s="10"/>
      <c r="RPW111" s="10"/>
      <c r="RPX111" s="10"/>
      <c r="RPY111" s="10"/>
      <c r="RPZ111" s="10"/>
      <c r="RQA111" s="10"/>
      <c r="RQB111" s="10"/>
      <c r="RQC111" s="10"/>
      <c r="RQD111" s="10"/>
      <c r="RQE111" s="10"/>
      <c r="RQF111" s="10"/>
      <c r="RQG111" s="10"/>
      <c r="RQH111" s="10"/>
      <c r="RQI111" s="10"/>
      <c r="RQJ111" s="10"/>
      <c r="RQK111" s="10"/>
      <c r="RQL111" s="10"/>
      <c r="RQM111" s="10"/>
      <c r="RQN111" s="10"/>
      <c r="RQO111" s="10"/>
      <c r="RQP111" s="10"/>
      <c r="RQQ111" s="10"/>
      <c r="RQR111" s="10"/>
      <c r="RQS111" s="10"/>
      <c r="RQT111" s="10"/>
      <c r="RQU111" s="10"/>
      <c r="RQV111" s="10"/>
      <c r="RQW111" s="10"/>
      <c r="RQX111" s="10"/>
      <c r="RQY111" s="10"/>
      <c r="RQZ111" s="10"/>
      <c r="RRA111" s="10"/>
      <c r="RRB111" s="10"/>
      <c r="RRC111" s="10"/>
      <c r="RRD111" s="10"/>
      <c r="RRE111" s="10"/>
      <c r="RRF111" s="10"/>
      <c r="RRG111" s="10"/>
      <c r="RRH111" s="10"/>
      <c r="RRI111" s="10"/>
      <c r="RRJ111" s="10"/>
      <c r="RRK111" s="10"/>
      <c r="RRL111" s="10"/>
      <c r="RRM111" s="10"/>
      <c r="RRN111" s="10"/>
      <c r="RRO111" s="10"/>
      <c r="RRP111" s="10"/>
      <c r="RRQ111" s="10"/>
      <c r="RRR111" s="10"/>
      <c r="RRS111" s="10"/>
      <c r="RRT111" s="10"/>
      <c r="RRU111" s="10"/>
      <c r="RRV111" s="10"/>
      <c r="RRW111" s="10"/>
      <c r="RRX111" s="10"/>
      <c r="RRY111" s="10"/>
      <c r="RRZ111" s="10"/>
      <c r="RSA111" s="10"/>
      <c r="RSB111" s="10"/>
      <c r="RSC111" s="10"/>
      <c r="RSD111" s="10"/>
      <c r="RSE111" s="10"/>
      <c r="RSF111" s="10"/>
      <c r="RSG111" s="10"/>
      <c r="RSH111" s="10"/>
      <c r="RSI111" s="10"/>
      <c r="RSJ111" s="10"/>
      <c r="RSK111" s="10"/>
      <c r="RSL111" s="10"/>
      <c r="RSM111" s="10"/>
      <c r="RSN111" s="10"/>
      <c r="RSO111" s="10"/>
      <c r="RSP111" s="10"/>
      <c r="RSQ111" s="10"/>
      <c r="RSR111" s="10"/>
      <c r="RSS111" s="10"/>
      <c r="RST111" s="10"/>
      <c r="RSU111" s="10"/>
      <c r="RSV111" s="10"/>
      <c r="RSW111" s="10"/>
      <c r="RSX111" s="10"/>
      <c r="RSY111" s="10"/>
      <c r="RSZ111" s="10"/>
      <c r="RTA111" s="10"/>
      <c r="RTB111" s="10"/>
      <c r="RTC111" s="10"/>
      <c r="RTD111" s="10"/>
      <c r="RTE111" s="10"/>
      <c r="RTF111" s="10"/>
      <c r="RTG111" s="10"/>
      <c r="RTH111" s="10"/>
      <c r="RTI111" s="10"/>
      <c r="RTJ111" s="10"/>
      <c r="RTK111" s="10"/>
      <c r="RTL111" s="10"/>
      <c r="RTM111" s="10"/>
      <c r="RTN111" s="10"/>
      <c r="RTO111" s="10"/>
      <c r="RTP111" s="10"/>
      <c r="RTQ111" s="10"/>
      <c r="RTR111" s="10"/>
      <c r="RTS111" s="10"/>
      <c r="RTT111" s="10"/>
      <c r="RTU111" s="10"/>
      <c r="RTV111" s="10"/>
      <c r="RTW111" s="10"/>
      <c r="RTX111" s="10"/>
      <c r="RTY111" s="10"/>
      <c r="RTZ111" s="10"/>
      <c r="RUA111" s="10"/>
      <c r="RUB111" s="10"/>
      <c r="RUC111" s="10"/>
      <c r="RUD111" s="10"/>
      <c r="RUE111" s="10"/>
      <c r="RUF111" s="10"/>
      <c r="RUG111" s="10"/>
      <c r="RUH111" s="10"/>
      <c r="RUI111" s="10"/>
      <c r="RUJ111" s="10"/>
      <c r="RUK111" s="10"/>
      <c r="RUL111" s="10"/>
      <c r="RUM111" s="10"/>
      <c r="RUN111" s="10"/>
      <c r="RUO111" s="10"/>
      <c r="RUP111" s="10"/>
      <c r="RUQ111" s="10"/>
      <c r="RUR111" s="10"/>
      <c r="RUS111" s="10"/>
      <c r="RUT111" s="10"/>
      <c r="RUU111" s="10"/>
      <c r="RUV111" s="10"/>
      <c r="RUW111" s="10"/>
      <c r="RUX111" s="10"/>
      <c r="RUY111" s="10"/>
      <c r="RUZ111" s="10"/>
      <c r="RVA111" s="10"/>
      <c r="RVB111" s="10"/>
      <c r="RVC111" s="10"/>
      <c r="RVD111" s="10"/>
      <c r="RVE111" s="10"/>
      <c r="RVF111" s="10"/>
      <c r="RVG111" s="10"/>
      <c r="RVH111" s="10"/>
      <c r="RVI111" s="10"/>
      <c r="RVJ111" s="10"/>
      <c r="RVK111" s="10"/>
      <c r="RVL111" s="10"/>
      <c r="RVM111" s="10"/>
      <c r="RVN111" s="10"/>
      <c r="RVO111" s="10"/>
      <c r="RVP111" s="10"/>
      <c r="RVQ111" s="10"/>
      <c r="RVR111" s="10"/>
      <c r="RVS111" s="10"/>
      <c r="RVT111" s="10"/>
      <c r="RVU111" s="10"/>
      <c r="RVV111" s="10"/>
      <c r="RVW111" s="10"/>
      <c r="RVX111" s="10"/>
      <c r="RVY111" s="10"/>
      <c r="RVZ111" s="10"/>
      <c r="RWA111" s="10"/>
      <c r="RWB111" s="10"/>
      <c r="RWC111" s="10"/>
      <c r="RWD111" s="10"/>
      <c r="RWE111" s="10"/>
      <c r="RWF111" s="10"/>
      <c r="RWG111" s="10"/>
      <c r="RWH111" s="10"/>
      <c r="RWI111" s="10"/>
      <c r="RWJ111" s="10"/>
      <c r="RWK111" s="10"/>
      <c r="RWL111" s="10"/>
      <c r="RWM111" s="10"/>
      <c r="RWN111" s="10"/>
      <c r="RWO111" s="10"/>
      <c r="RWP111" s="10"/>
      <c r="RWQ111" s="10"/>
      <c r="RWR111" s="10"/>
      <c r="RWS111" s="10"/>
      <c r="RWT111" s="10"/>
      <c r="RWU111" s="10"/>
      <c r="RWV111" s="10"/>
      <c r="RWW111" s="10"/>
      <c r="RWX111" s="10"/>
      <c r="RWY111" s="10"/>
      <c r="RWZ111" s="10"/>
      <c r="RXA111" s="10"/>
      <c r="RXB111" s="10"/>
      <c r="RXC111" s="10"/>
      <c r="RXD111" s="10"/>
      <c r="RXE111" s="10"/>
      <c r="RXF111" s="10"/>
      <c r="RXG111" s="10"/>
      <c r="RXH111" s="10"/>
      <c r="RXI111" s="10"/>
      <c r="RXJ111" s="10"/>
      <c r="RXK111" s="10"/>
      <c r="RXL111" s="10"/>
      <c r="RXM111" s="10"/>
      <c r="RXN111" s="10"/>
      <c r="RXO111" s="10"/>
      <c r="RXP111" s="10"/>
      <c r="RXQ111" s="10"/>
      <c r="RXR111" s="10"/>
      <c r="RXS111" s="10"/>
      <c r="RXT111" s="10"/>
      <c r="RXU111" s="10"/>
      <c r="RXV111" s="10"/>
      <c r="RXW111" s="10"/>
      <c r="RXX111" s="10"/>
      <c r="RXY111" s="10"/>
      <c r="RXZ111" s="10"/>
      <c r="RYA111" s="10"/>
      <c r="RYB111" s="10"/>
      <c r="RYC111" s="10"/>
      <c r="RYD111" s="10"/>
      <c r="RYE111" s="10"/>
      <c r="RYF111" s="10"/>
      <c r="RYG111" s="10"/>
      <c r="RYH111" s="10"/>
      <c r="RYI111" s="10"/>
      <c r="RYJ111" s="10"/>
      <c r="RYK111" s="10"/>
      <c r="RYL111" s="10"/>
      <c r="RYM111" s="10"/>
      <c r="RYN111" s="10"/>
      <c r="RYO111" s="10"/>
      <c r="RYP111" s="10"/>
      <c r="RYQ111" s="10"/>
      <c r="RYR111" s="10"/>
      <c r="RYS111" s="10"/>
      <c r="RYT111" s="10"/>
      <c r="RYU111" s="10"/>
      <c r="RYV111" s="10"/>
      <c r="RYW111" s="10"/>
      <c r="RYX111" s="10"/>
      <c r="RYY111" s="10"/>
      <c r="RYZ111" s="10"/>
      <c r="RZA111" s="10"/>
      <c r="RZB111" s="10"/>
      <c r="RZC111" s="10"/>
      <c r="RZD111" s="10"/>
      <c r="RZE111" s="10"/>
      <c r="RZF111" s="10"/>
      <c r="RZG111" s="10"/>
      <c r="RZH111" s="10"/>
      <c r="RZI111" s="10"/>
      <c r="RZJ111" s="10"/>
      <c r="RZK111" s="10"/>
      <c r="RZL111" s="10"/>
      <c r="RZM111" s="10"/>
      <c r="RZN111" s="10"/>
      <c r="RZO111" s="10"/>
      <c r="RZP111" s="10"/>
      <c r="RZQ111" s="10"/>
      <c r="RZR111" s="10"/>
      <c r="RZS111" s="10"/>
      <c r="RZT111" s="10"/>
      <c r="RZU111" s="10"/>
      <c r="RZV111" s="10"/>
      <c r="RZW111" s="10"/>
      <c r="RZX111" s="10"/>
      <c r="RZY111" s="10"/>
      <c r="RZZ111" s="10"/>
      <c r="SAA111" s="10"/>
      <c r="SAB111" s="10"/>
      <c r="SAC111" s="10"/>
      <c r="SAD111" s="10"/>
      <c r="SAE111" s="10"/>
      <c r="SAF111" s="10"/>
      <c r="SAG111" s="10"/>
      <c r="SAH111" s="10"/>
      <c r="SAI111" s="10"/>
      <c r="SAJ111" s="10"/>
      <c r="SAK111" s="10"/>
      <c r="SAL111" s="10"/>
      <c r="SAM111" s="10"/>
      <c r="SAN111" s="10"/>
      <c r="SAO111" s="10"/>
      <c r="SAP111" s="10"/>
      <c r="SAQ111" s="10"/>
      <c r="SAR111" s="10"/>
      <c r="SAS111" s="10"/>
      <c r="SAT111" s="10"/>
      <c r="SAU111" s="10"/>
      <c r="SAV111" s="10"/>
      <c r="SAW111" s="10"/>
      <c r="SAX111" s="10"/>
      <c r="SAY111" s="10"/>
      <c r="SAZ111" s="10"/>
      <c r="SBA111" s="10"/>
      <c r="SBB111" s="10"/>
      <c r="SBC111" s="10"/>
      <c r="SBD111" s="10"/>
      <c r="SBE111" s="10"/>
      <c r="SBF111" s="10"/>
      <c r="SBG111" s="10"/>
      <c r="SBH111" s="10"/>
      <c r="SBI111" s="10"/>
      <c r="SBJ111" s="10"/>
      <c r="SBK111" s="10"/>
      <c r="SBL111" s="10"/>
      <c r="SBM111" s="10"/>
      <c r="SBN111" s="10"/>
      <c r="SBO111" s="10"/>
      <c r="SBP111" s="10"/>
      <c r="SBQ111" s="10"/>
      <c r="SBR111" s="10"/>
      <c r="SBS111" s="10"/>
      <c r="SBT111" s="10"/>
      <c r="SBU111" s="10"/>
      <c r="SBV111" s="10"/>
      <c r="SBW111" s="10"/>
      <c r="SBX111" s="10"/>
      <c r="SBY111" s="10"/>
      <c r="SBZ111" s="10"/>
      <c r="SCA111" s="10"/>
      <c r="SCB111" s="10"/>
      <c r="SCC111" s="10"/>
      <c r="SCD111" s="10"/>
      <c r="SCE111" s="10"/>
      <c r="SCF111" s="10"/>
      <c r="SCG111" s="10"/>
      <c r="SCH111" s="10"/>
      <c r="SCI111" s="10"/>
      <c r="SCJ111" s="10"/>
      <c r="SCK111" s="10"/>
      <c r="SCL111" s="10"/>
      <c r="SCM111" s="10"/>
      <c r="SCN111" s="10"/>
      <c r="SCO111" s="10"/>
      <c r="SCP111" s="10"/>
      <c r="SCQ111" s="10"/>
      <c r="SCR111" s="10"/>
      <c r="SCS111" s="10"/>
      <c r="SCT111" s="10"/>
      <c r="SCU111" s="10"/>
      <c r="SCV111" s="10"/>
      <c r="SCW111" s="10"/>
      <c r="SCX111" s="10"/>
      <c r="SCY111" s="10"/>
      <c r="SCZ111" s="10"/>
      <c r="SDA111" s="10"/>
      <c r="SDB111" s="10"/>
      <c r="SDC111" s="10"/>
      <c r="SDD111" s="10"/>
      <c r="SDE111" s="10"/>
      <c r="SDF111" s="10"/>
      <c r="SDG111" s="10"/>
      <c r="SDH111" s="10"/>
      <c r="SDI111" s="10"/>
      <c r="SDJ111" s="10"/>
      <c r="SDK111" s="10"/>
      <c r="SDL111" s="10"/>
      <c r="SDM111" s="10"/>
      <c r="SDN111" s="10"/>
      <c r="SDO111" s="10"/>
      <c r="SDP111" s="10"/>
      <c r="SDQ111" s="10"/>
      <c r="SDR111" s="10"/>
      <c r="SDS111" s="10"/>
      <c r="SDT111" s="10"/>
      <c r="SDU111" s="10"/>
      <c r="SDV111" s="10"/>
      <c r="SDW111" s="10"/>
      <c r="SDX111" s="10"/>
      <c r="SDY111" s="10"/>
      <c r="SDZ111" s="10"/>
      <c r="SEA111" s="10"/>
      <c r="SEB111" s="10"/>
      <c r="SEC111" s="10"/>
      <c r="SED111" s="10"/>
      <c r="SEE111" s="10"/>
      <c r="SEF111" s="10"/>
      <c r="SEG111" s="10"/>
      <c r="SEH111" s="10"/>
      <c r="SEI111" s="10"/>
      <c r="SEJ111" s="10"/>
      <c r="SEK111" s="10"/>
      <c r="SEL111" s="10"/>
      <c r="SEM111" s="10"/>
      <c r="SEN111" s="10"/>
      <c r="SEO111" s="10"/>
      <c r="SEP111" s="10"/>
      <c r="SEQ111" s="10"/>
      <c r="SER111" s="10"/>
      <c r="SES111" s="10"/>
      <c r="SET111" s="10"/>
      <c r="SEU111" s="10"/>
      <c r="SEV111" s="10"/>
      <c r="SEW111" s="10"/>
      <c r="SEX111" s="10"/>
      <c r="SEY111" s="10"/>
      <c r="SEZ111" s="10"/>
      <c r="SFA111" s="10"/>
      <c r="SFB111" s="10"/>
      <c r="SFC111" s="10"/>
      <c r="SFD111" s="10"/>
      <c r="SFE111" s="10"/>
      <c r="SFF111" s="10"/>
      <c r="SFG111" s="10"/>
      <c r="SFH111" s="10"/>
      <c r="SFI111" s="10"/>
      <c r="SFJ111" s="10"/>
      <c r="SFK111" s="10"/>
      <c r="SFL111" s="10"/>
      <c r="SFM111" s="10"/>
      <c r="SFN111" s="10"/>
      <c r="SFO111" s="10"/>
      <c r="SFP111" s="10"/>
      <c r="SFQ111" s="10"/>
      <c r="SFR111" s="10"/>
      <c r="SFS111" s="10"/>
      <c r="SFT111" s="10"/>
      <c r="SFU111" s="10"/>
      <c r="SFV111" s="10"/>
      <c r="SFW111" s="10"/>
      <c r="SFX111" s="10"/>
      <c r="SFY111" s="10"/>
      <c r="SFZ111" s="10"/>
      <c r="SGA111" s="10"/>
      <c r="SGB111" s="10"/>
      <c r="SGC111" s="10"/>
      <c r="SGD111" s="10"/>
      <c r="SGE111" s="10"/>
      <c r="SGF111" s="10"/>
      <c r="SGG111" s="10"/>
      <c r="SGH111" s="10"/>
      <c r="SGI111" s="10"/>
      <c r="SGJ111" s="10"/>
      <c r="SGK111" s="10"/>
      <c r="SGL111" s="10"/>
      <c r="SGM111" s="10"/>
      <c r="SGN111" s="10"/>
      <c r="SGO111" s="10"/>
      <c r="SGP111" s="10"/>
      <c r="SGQ111" s="10"/>
      <c r="SGR111" s="10"/>
      <c r="SGS111" s="10"/>
      <c r="SGT111" s="10"/>
      <c r="SGU111" s="10"/>
      <c r="SGV111" s="10"/>
      <c r="SGW111" s="10"/>
      <c r="SGX111" s="10"/>
      <c r="SGY111" s="10"/>
      <c r="SGZ111" s="10"/>
      <c r="SHA111" s="10"/>
      <c r="SHB111" s="10"/>
      <c r="SHC111" s="10"/>
      <c r="SHD111" s="10"/>
      <c r="SHE111" s="10"/>
      <c r="SHF111" s="10"/>
      <c r="SHG111" s="10"/>
      <c r="SHH111" s="10"/>
      <c r="SHI111" s="10"/>
      <c r="SHJ111" s="10"/>
      <c r="SHK111" s="10"/>
      <c r="SHL111" s="10"/>
      <c r="SHM111" s="10"/>
      <c r="SHN111" s="10"/>
      <c r="SHO111" s="10"/>
      <c r="SHP111" s="10"/>
      <c r="SHQ111" s="10"/>
      <c r="SHR111" s="10"/>
      <c r="SHS111" s="10"/>
      <c r="SHT111" s="10"/>
      <c r="SHU111" s="10"/>
      <c r="SHV111" s="10"/>
      <c r="SHW111" s="10"/>
      <c r="SHX111" s="10"/>
      <c r="SHY111" s="10"/>
      <c r="SHZ111" s="10"/>
      <c r="SIA111" s="10"/>
      <c r="SIB111" s="10"/>
      <c r="SIC111" s="10"/>
      <c r="SID111" s="10"/>
      <c r="SIE111" s="10"/>
      <c r="SIF111" s="10"/>
      <c r="SIG111" s="10"/>
      <c r="SIH111" s="10"/>
      <c r="SII111" s="10"/>
      <c r="SIJ111" s="10"/>
      <c r="SIK111" s="10"/>
      <c r="SIL111" s="10"/>
      <c r="SIM111" s="10"/>
      <c r="SIN111" s="10"/>
      <c r="SIO111" s="10"/>
      <c r="SIP111" s="10"/>
      <c r="SIQ111" s="10"/>
      <c r="SIR111" s="10"/>
      <c r="SIS111" s="10"/>
      <c r="SIT111" s="10"/>
      <c r="SIU111" s="10"/>
      <c r="SIV111" s="10"/>
      <c r="SIW111" s="10"/>
      <c r="SIX111" s="10"/>
      <c r="SIY111" s="10"/>
      <c r="SIZ111" s="10"/>
      <c r="SJA111" s="10"/>
      <c r="SJB111" s="10"/>
      <c r="SJC111" s="10"/>
      <c r="SJD111" s="10"/>
      <c r="SJE111" s="10"/>
      <c r="SJF111" s="10"/>
      <c r="SJG111" s="10"/>
      <c r="SJH111" s="10"/>
      <c r="SJI111" s="10"/>
      <c r="SJJ111" s="10"/>
      <c r="SJK111" s="10"/>
      <c r="SJL111" s="10"/>
      <c r="SJM111" s="10"/>
      <c r="SJN111" s="10"/>
      <c r="SJO111" s="10"/>
      <c r="SJP111" s="10"/>
      <c r="SJQ111" s="10"/>
      <c r="SJR111" s="10"/>
      <c r="SJS111" s="10"/>
      <c r="SJT111" s="10"/>
      <c r="SJU111" s="10"/>
      <c r="SJV111" s="10"/>
      <c r="SJW111" s="10"/>
      <c r="SJX111" s="10"/>
      <c r="SJY111" s="10"/>
      <c r="SJZ111" s="10"/>
      <c r="SKA111" s="10"/>
      <c r="SKB111" s="10"/>
      <c r="SKC111" s="10"/>
      <c r="SKD111" s="10"/>
      <c r="SKE111" s="10"/>
      <c r="SKF111" s="10"/>
      <c r="SKG111" s="10"/>
      <c r="SKH111" s="10"/>
      <c r="SKI111" s="10"/>
      <c r="SKJ111" s="10"/>
      <c r="SKK111" s="10"/>
      <c r="SKL111" s="10"/>
      <c r="SKM111" s="10"/>
      <c r="SKN111" s="10"/>
      <c r="SKO111" s="10"/>
      <c r="SKP111" s="10"/>
      <c r="SKQ111" s="10"/>
      <c r="SKR111" s="10"/>
      <c r="SKS111" s="10"/>
      <c r="SKT111" s="10"/>
      <c r="SKU111" s="10"/>
      <c r="SKV111" s="10"/>
      <c r="SKW111" s="10"/>
      <c r="SKX111" s="10"/>
      <c r="SKY111" s="10"/>
      <c r="SKZ111" s="10"/>
      <c r="SLA111" s="10"/>
      <c r="SLB111" s="10"/>
      <c r="SLC111" s="10"/>
      <c r="SLD111" s="10"/>
      <c r="SLE111" s="10"/>
      <c r="SLF111" s="10"/>
      <c r="SLG111" s="10"/>
      <c r="SLH111" s="10"/>
      <c r="SLI111" s="10"/>
      <c r="SLJ111" s="10"/>
      <c r="SLK111" s="10"/>
      <c r="SLL111" s="10"/>
      <c r="SLM111" s="10"/>
      <c r="SLN111" s="10"/>
      <c r="SLO111" s="10"/>
      <c r="SLP111" s="10"/>
      <c r="SLQ111" s="10"/>
      <c r="SLR111" s="10"/>
      <c r="SLS111" s="10"/>
      <c r="SLT111" s="10"/>
      <c r="SLU111" s="10"/>
      <c r="SLV111" s="10"/>
      <c r="SLW111" s="10"/>
      <c r="SLX111" s="10"/>
      <c r="SLY111" s="10"/>
      <c r="SLZ111" s="10"/>
      <c r="SMA111" s="10"/>
      <c r="SMB111" s="10"/>
      <c r="SMC111" s="10"/>
      <c r="SMD111" s="10"/>
      <c r="SME111" s="10"/>
      <c r="SMF111" s="10"/>
      <c r="SMG111" s="10"/>
      <c r="SMH111" s="10"/>
      <c r="SMI111" s="10"/>
      <c r="SMJ111" s="10"/>
      <c r="SMK111" s="10"/>
      <c r="SML111" s="10"/>
      <c r="SMM111" s="10"/>
      <c r="SMN111" s="10"/>
      <c r="SMO111" s="10"/>
      <c r="SMP111" s="10"/>
      <c r="SMQ111" s="10"/>
      <c r="SMR111" s="10"/>
      <c r="SMS111" s="10"/>
      <c r="SMT111" s="10"/>
      <c r="SMU111" s="10"/>
      <c r="SMV111" s="10"/>
      <c r="SMW111" s="10"/>
      <c r="SMX111" s="10"/>
      <c r="SMY111" s="10"/>
      <c r="SMZ111" s="10"/>
      <c r="SNA111" s="10"/>
      <c r="SNB111" s="10"/>
      <c r="SNC111" s="10"/>
      <c r="SND111" s="10"/>
      <c r="SNE111" s="10"/>
      <c r="SNF111" s="10"/>
      <c r="SNG111" s="10"/>
      <c r="SNH111" s="10"/>
      <c r="SNI111" s="10"/>
      <c r="SNJ111" s="10"/>
      <c r="SNK111" s="10"/>
      <c r="SNL111" s="10"/>
      <c r="SNM111" s="10"/>
      <c r="SNN111" s="10"/>
      <c r="SNO111" s="10"/>
      <c r="SNP111" s="10"/>
      <c r="SNQ111" s="10"/>
      <c r="SNR111" s="10"/>
      <c r="SNS111" s="10"/>
      <c r="SNT111" s="10"/>
      <c r="SNU111" s="10"/>
      <c r="SNV111" s="10"/>
      <c r="SNW111" s="10"/>
      <c r="SNX111" s="10"/>
      <c r="SNY111" s="10"/>
      <c r="SNZ111" s="10"/>
      <c r="SOA111" s="10"/>
      <c r="SOB111" s="10"/>
      <c r="SOC111" s="10"/>
      <c r="SOD111" s="10"/>
      <c r="SOE111" s="10"/>
      <c r="SOF111" s="10"/>
      <c r="SOG111" s="10"/>
      <c r="SOH111" s="10"/>
      <c r="SOI111" s="10"/>
      <c r="SOJ111" s="10"/>
      <c r="SOK111" s="10"/>
      <c r="SOL111" s="10"/>
      <c r="SOM111" s="10"/>
      <c r="SON111" s="10"/>
      <c r="SOO111" s="10"/>
      <c r="SOP111" s="10"/>
      <c r="SOQ111" s="10"/>
      <c r="SOR111" s="10"/>
      <c r="SOS111" s="10"/>
      <c r="SOT111" s="10"/>
      <c r="SOU111" s="10"/>
      <c r="SOV111" s="10"/>
      <c r="SOW111" s="10"/>
      <c r="SOX111" s="10"/>
      <c r="SOY111" s="10"/>
      <c r="SOZ111" s="10"/>
      <c r="SPA111" s="10"/>
      <c r="SPB111" s="10"/>
      <c r="SPC111" s="10"/>
      <c r="SPD111" s="10"/>
      <c r="SPE111" s="10"/>
      <c r="SPF111" s="10"/>
      <c r="SPG111" s="10"/>
      <c r="SPH111" s="10"/>
      <c r="SPI111" s="10"/>
      <c r="SPJ111" s="10"/>
      <c r="SPK111" s="10"/>
      <c r="SPL111" s="10"/>
      <c r="SPM111" s="10"/>
      <c r="SPN111" s="10"/>
      <c r="SPO111" s="10"/>
      <c r="SPP111" s="10"/>
      <c r="SPQ111" s="10"/>
      <c r="SPR111" s="10"/>
      <c r="SPS111" s="10"/>
      <c r="SPT111" s="10"/>
      <c r="SPU111" s="10"/>
      <c r="SPV111" s="10"/>
      <c r="SPW111" s="10"/>
      <c r="SPX111" s="10"/>
      <c r="SPY111" s="10"/>
      <c r="SPZ111" s="10"/>
      <c r="SQA111" s="10"/>
      <c r="SQB111" s="10"/>
      <c r="SQC111" s="10"/>
      <c r="SQD111" s="10"/>
      <c r="SQE111" s="10"/>
      <c r="SQF111" s="10"/>
      <c r="SQG111" s="10"/>
      <c r="SQH111" s="10"/>
      <c r="SQI111" s="10"/>
      <c r="SQJ111" s="10"/>
      <c r="SQK111" s="10"/>
      <c r="SQL111" s="10"/>
      <c r="SQM111" s="10"/>
      <c r="SQN111" s="10"/>
      <c r="SQO111" s="10"/>
      <c r="SQP111" s="10"/>
      <c r="SQQ111" s="10"/>
      <c r="SQR111" s="10"/>
      <c r="SQS111" s="10"/>
      <c r="SQT111" s="10"/>
      <c r="SQU111" s="10"/>
      <c r="SQV111" s="10"/>
      <c r="SQW111" s="10"/>
      <c r="SQX111" s="10"/>
      <c r="SQY111" s="10"/>
      <c r="SQZ111" s="10"/>
      <c r="SRA111" s="10"/>
      <c r="SRB111" s="10"/>
      <c r="SRC111" s="10"/>
      <c r="SRD111" s="10"/>
      <c r="SRE111" s="10"/>
      <c r="SRF111" s="10"/>
      <c r="SRG111" s="10"/>
      <c r="SRH111" s="10"/>
      <c r="SRI111" s="10"/>
      <c r="SRJ111" s="10"/>
      <c r="SRK111" s="10"/>
      <c r="SRL111" s="10"/>
      <c r="SRM111" s="10"/>
      <c r="SRN111" s="10"/>
      <c r="SRO111" s="10"/>
      <c r="SRP111" s="10"/>
      <c r="SRQ111" s="10"/>
      <c r="SRR111" s="10"/>
      <c r="SRS111" s="10"/>
      <c r="SRT111" s="10"/>
      <c r="SRU111" s="10"/>
      <c r="SRV111" s="10"/>
      <c r="SRW111" s="10"/>
      <c r="SRX111" s="10"/>
      <c r="SRY111" s="10"/>
      <c r="SRZ111" s="10"/>
      <c r="SSA111" s="10"/>
      <c r="SSB111" s="10"/>
      <c r="SSC111" s="10"/>
      <c r="SSD111" s="10"/>
      <c r="SSE111" s="10"/>
      <c r="SSF111" s="10"/>
      <c r="SSG111" s="10"/>
      <c r="SSH111" s="10"/>
      <c r="SSI111" s="10"/>
      <c r="SSJ111" s="10"/>
      <c r="SSK111" s="10"/>
      <c r="SSL111" s="10"/>
      <c r="SSM111" s="10"/>
      <c r="SSN111" s="10"/>
      <c r="SSO111" s="10"/>
      <c r="SSP111" s="10"/>
      <c r="SSQ111" s="10"/>
      <c r="SSR111" s="10"/>
      <c r="SSS111" s="10"/>
      <c r="SST111" s="10"/>
      <c r="SSU111" s="10"/>
      <c r="SSV111" s="10"/>
      <c r="SSW111" s="10"/>
      <c r="SSX111" s="10"/>
      <c r="SSY111" s="10"/>
      <c r="SSZ111" s="10"/>
      <c r="STA111" s="10"/>
      <c r="STB111" s="10"/>
      <c r="STC111" s="10"/>
      <c r="STD111" s="10"/>
      <c r="STE111" s="10"/>
      <c r="STF111" s="10"/>
      <c r="STG111" s="10"/>
      <c r="STH111" s="10"/>
      <c r="STI111" s="10"/>
      <c r="STJ111" s="10"/>
      <c r="STK111" s="10"/>
      <c r="STL111" s="10"/>
      <c r="STM111" s="10"/>
      <c r="STN111" s="10"/>
      <c r="STO111" s="10"/>
      <c r="STP111" s="10"/>
      <c r="STQ111" s="10"/>
      <c r="STR111" s="10"/>
      <c r="STS111" s="10"/>
      <c r="STT111" s="10"/>
      <c r="STU111" s="10"/>
      <c r="STV111" s="10"/>
      <c r="STW111" s="10"/>
      <c r="STX111" s="10"/>
      <c r="STY111" s="10"/>
      <c r="STZ111" s="10"/>
      <c r="SUA111" s="10"/>
      <c r="SUB111" s="10"/>
      <c r="SUC111" s="10"/>
      <c r="SUD111" s="10"/>
      <c r="SUE111" s="10"/>
      <c r="SUF111" s="10"/>
      <c r="SUG111" s="10"/>
      <c r="SUH111" s="10"/>
      <c r="SUI111" s="10"/>
      <c r="SUJ111" s="10"/>
      <c r="SUK111" s="10"/>
      <c r="SUL111" s="10"/>
      <c r="SUM111" s="10"/>
      <c r="SUN111" s="10"/>
      <c r="SUO111" s="10"/>
      <c r="SUP111" s="10"/>
      <c r="SUQ111" s="10"/>
      <c r="SUR111" s="10"/>
      <c r="SUS111" s="10"/>
      <c r="SUT111" s="10"/>
      <c r="SUU111" s="10"/>
      <c r="SUV111" s="10"/>
      <c r="SUW111" s="10"/>
      <c r="SUX111" s="10"/>
      <c r="SUY111" s="10"/>
      <c r="SUZ111" s="10"/>
      <c r="SVA111" s="10"/>
      <c r="SVB111" s="10"/>
      <c r="SVC111" s="10"/>
      <c r="SVD111" s="10"/>
      <c r="SVE111" s="10"/>
      <c r="SVF111" s="10"/>
      <c r="SVG111" s="10"/>
      <c r="SVH111" s="10"/>
      <c r="SVI111" s="10"/>
      <c r="SVJ111" s="10"/>
      <c r="SVK111" s="10"/>
      <c r="SVL111" s="10"/>
      <c r="SVM111" s="10"/>
      <c r="SVN111" s="10"/>
      <c r="SVO111" s="10"/>
      <c r="SVP111" s="10"/>
      <c r="SVQ111" s="10"/>
      <c r="SVR111" s="10"/>
      <c r="SVS111" s="10"/>
      <c r="SVT111" s="10"/>
      <c r="SVU111" s="10"/>
      <c r="SVV111" s="10"/>
      <c r="SVW111" s="10"/>
      <c r="SVX111" s="10"/>
      <c r="SVY111" s="10"/>
      <c r="SVZ111" s="10"/>
      <c r="SWA111" s="10"/>
      <c r="SWB111" s="10"/>
      <c r="SWC111" s="10"/>
      <c r="SWD111" s="10"/>
      <c r="SWE111" s="10"/>
      <c r="SWF111" s="10"/>
      <c r="SWG111" s="10"/>
      <c r="SWH111" s="10"/>
      <c r="SWI111" s="10"/>
      <c r="SWJ111" s="10"/>
      <c r="SWK111" s="10"/>
      <c r="SWL111" s="10"/>
      <c r="SWM111" s="10"/>
      <c r="SWN111" s="10"/>
      <c r="SWO111" s="10"/>
      <c r="SWP111" s="10"/>
      <c r="SWQ111" s="10"/>
      <c r="SWR111" s="10"/>
      <c r="SWS111" s="10"/>
      <c r="SWT111" s="10"/>
      <c r="SWU111" s="10"/>
      <c r="SWV111" s="10"/>
      <c r="SWW111" s="10"/>
      <c r="SWX111" s="10"/>
      <c r="SWY111" s="10"/>
      <c r="SWZ111" s="10"/>
      <c r="SXA111" s="10"/>
      <c r="SXB111" s="10"/>
      <c r="SXC111" s="10"/>
      <c r="SXD111" s="10"/>
      <c r="SXE111" s="10"/>
      <c r="SXF111" s="10"/>
      <c r="SXG111" s="10"/>
      <c r="SXH111" s="10"/>
      <c r="SXI111" s="10"/>
      <c r="SXJ111" s="10"/>
      <c r="SXK111" s="10"/>
      <c r="SXL111" s="10"/>
      <c r="SXM111" s="10"/>
      <c r="SXN111" s="10"/>
      <c r="SXO111" s="10"/>
      <c r="SXP111" s="10"/>
      <c r="SXQ111" s="10"/>
      <c r="SXR111" s="10"/>
      <c r="SXS111" s="10"/>
      <c r="SXT111" s="10"/>
      <c r="SXU111" s="10"/>
      <c r="SXV111" s="10"/>
      <c r="SXW111" s="10"/>
      <c r="SXX111" s="10"/>
      <c r="SXY111" s="10"/>
      <c r="SXZ111" s="10"/>
      <c r="SYA111" s="10"/>
      <c r="SYB111" s="10"/>
      <c r="SYC111" s="10"/>
      <c r="SYD111" s="10"/>
      <c r="SYE111" s="10"/>
      <c r="SYF111" s="10"/>
      <c r="SYG111" s="10"/>
      <c r="SYH111" s="10"/>
      <c r="SYI111" s="10"/>
      <c r="SYJ111" s="10"/>
      <c r="SYK111" s="10"/>
      <c r="SYL111" s="10"/>
      <c r="SYM111" s="10"/>
      <c r="SYN111" s="10"/>
      <c r="SYO111" s="10"/>
      <c r="SYP111" s="10"/>
      <c r="SYQ111" s="10"/>
      <c r="SYR111" s="10"/>
      <c r="SYS111" s="10"/>
      <c r="SYT111" s="10"/>
      <c r="SYU111" s="10"/>
      <c r="SYV111" s="10"/>
      <c r="SYW111" s="10"/>
      <c r="SYX111" s="10"/>
      <c r="SYY111" s="10"/>
      <c r="SYZ111" s="10"/>
      <c r="SZA111" s="10"/>
      <c r="SZB111" s="10"/>
      <c r="SZC111" s="10"/>
      <c r="SZD111" s="10"/>
      <c r="SZE111" s="10"/>
      <c r="SZF111" s="10"/>
      <c r="SZG111" s="10"/>
      <c r="SZH111" s="10"/>
      <c r="SZI111" s="10"/>
      <c r="SZJ111" s="10"/>
      <c r="SZK111" s="10"/>
      <c r="SZL111" s="10"/>
      <c r="SZM111" s="10"/>
      <c r="SZN111" s="10"/>
      <c r="SZO111" s="10"/>
      <c r="SZP111" s="10"/>
      <c r="SZQ111" s="10"/>
      <c r="SZR111" s="10"/>
      <c r="SZS111" s="10"/>
      <c r="SZT111" s="10"/>
      <c r="SZU111" s="10"/>
      <c r="SZV111" s="10"/>
      <c r="SZW111" s="10"/>
      <c r="SZX111" s="10"/>
      <c r="SZY111" s="10"/>
      <c r="SZZ111" s="10"/>
      <c r="TAA111" s="10"/>
      <c r="TAB111" s="10"/>
      <c r="TAC111" s="10"/>
      <c r="TAD111" s="10"/>
      <c r="TAE111" s="10"/>
      <c r="TAF111" s="10"/>
      <c r="TAG111" s="10"/>
      <c r="TAH111" s="10"/>
      <c r="TAI111" s="10"/>
      <c r="TAJ111" s="10"/>
      <c r="TAK111" s="10"/>
      <c r="TAL111" s="10"/>
      <c r="TAM111" s="10"/>
      <c r="TAN111" s="10"/>
      <c r="TAO111" s="10"/>
      <c r="TAP111" s="10"/>
      <c r="TAQ111" s="10"/>
      <c r="TAR111" s="10"/>
      <c r="TAS111" s="10"/>
      <c r="TAT111" s="10"/>
      <c r="TAU111" s="10"/>
      <c r="TAV111" s="10"/>
      <c r="TAW111" s="10"/>
      <c r="TAX111" s="10"/>
      <c r="TAY111" s="10"/>
      <c r="TAZ111" s="10"/>
      <c r="TBA111" s="10"/>
      <c r="TBB111" s="10"/>
      <c r="TBC111" s="10"/>
      <c r="TBD111" s="10"/>
      <c r="TBE111" s="10"/>
      <c r="TBF111" s="10"/>
      <c r="TBG111" s="10"/>
      <c r="TBH111" s="10"/>
      <c r="TBI111" s="10"/>
      <c r="TBJ111" s="10"/>
      <c r="TBK111" s="10"/>
      <c r="TBL111" s="10"/>
      <c r="TBM111" s="10"/>
      <c r="TBN111" s="10"/>
      <c r="TBO111" s="10"/>
      <c r="TBP111" s="10"/>
      <c r="TBQ111" s="10"/>
      <c r="TBR111" s="10"/>
      <c r="TBS111" s="10"/>
      <c r="TBT111" s="10"/>
      <c r="TBU111" s="10"/>
      <c r="TBV111" s="10"/>
      <c r="TBW111" s="10"/>
      <c r="TBX111" s="10"/>
      <c r="TBY111" s="10"/>
      <c r="TBZ111" s="10"/>
      <c r="TCA111" s="10"/>
      <c r="TCB111" s="10"/>
      <c r="TCC111" s="10"/>
      <c r="TCD111" s="10"/>
      <c r="TCE111" s="10"/>
      <c r="TCF111" s="10"/>
      <c r="TCG111" s="10"/>
      <c r="TCH111" s="10"/>
      <c r="TCI111" s="10"/>
      <c r="TCJ111" s="10"/>
      <c r="TCK111" s="10"/>
      <c r="TCL111" s="10"/>
      <c r="TCM111" s="10"/>
      <c r="TCN111" s="10"/>
      <c r="TCO111" s="10"/>
      <c r="TCP111" s="10"/>
      <c r="TCQ111" s="10"/>
      <c r="TCR111" s="10"/>
      <c r="TCS111" s="10"/>
      <c r="TCT111" s="10"/>
      <c r="TCU111" s="10"/>
      <c r="TCV111" s="10"/>
      <c r="TCW111" s="10"/>
      <c r="TCX111" s="10"/>
      <c r="TCY111" s="10"/>
      <c r="TCZ111" s="10"/>
      <c r="TDA111" s="10"/>
      <c r="TDB111" s="10"/>
      <c r="TDC111" s="10"/>
      <c r="TDD111" s="10"/>
      <c r="TDE111" s="10"/>
      <c r="TDF111" s="10"/>
      <c r="TDG111" s="10"/>
      <c r="TDH111" s="10"/>
      <c r="TDI111" s="10"/>
      <c r="TDJ111" s="10"/>
      <c r="TDK111" s="10"/>
      <c r="TDL111" s="10"/>
      <c r="TDM111" s="10"/>
      <c r="TDN111" s="10"/>
      <c r="TDO111" s="10"/>
      <c r="TDP111" s="10"/>
      <c r="TDQ111" s="10"/>
      <c r="TDR111" s="10"/>
      <c r="TDS111" s="10"/>
      <c r="TDT111" s="10"/>
      <c r="TDU111" s="10"/>
      <c r="TDV111" s="10"/>
      <c r="TDW111" s="10"/>
      <c r="TDX111" s="10"/>
      <c r="TDY111" s="10"/>
      <c r="TDZ111" s="10"/>
      <c r="TEA111" s="10"/>
      <c r="TEB111" s="10"/>
      <c r="TEC111" s="10"/>
      <c r="TED111" s="10"/>
      <c r="TEE111" s="10"/>
      <c r="TEF111" s="10"/>
      <c r="TEG111" s="10"/>
      <c r="TEH111" s="10"/>
      <c r="TEI111" s="10"/>
      <c r="TEJ111" s="10"/>
      <c r="TEK111" s="10"/>
      <c r="TEL111" s="10"/>
      <c r="TEM111" s="10"/>
      <c r="TEN111" s="10"/>
      <c r="TEO111" s="10"/>
      <c r="TEP111" s="10"/>
      <c r="TEQ111" s="10"/>
      <c r="TER111" s="10"/>
      <c r="TES111" s="10"/>
      <c r="TET111" s="10"/>
      <c r="TEU111" s="10"/>
      <c r="TEV111" s="10"/>
      <c r="TEW111" s="10"/>
      <c r="TEX111" s="10"/>
      <c r="TEY111" s="10"/>
      <c r="TEZ111" s="10"/>
      <c r="TFA111" s="10"/>
      <c r="TFB111" s="10"/>
      <c r="TFC111" s="10"/>
      <c r="TFD111" s="10"/>
      <c r="TFE111" s="10"/>
      <c r="TFF111" s="10"/>
      <c r="TFG111" s="10"/>
      <c r="TFH111" s="10"/>
      <c r="TFI111" s="10"/>
      <c r="TFJ111" s="10"/>
      <c r="TFK111" s="10"/>
      <c r="TFL111" s="10"/>
      <c r="TFM111" s="10"/>
      <c r="TFN111" s="10"/>
      <c r="TFO111" s="10"/>
      <c r="TFP111" s="10"/>
      <c r="TFQ111" s="10"/>
      <c r="TFR111" s="10"/>
      <c r="TFS111" s="10"/>
      <c r="TFT111" s="10"/>
      <c r="TFU111" s="10"/>
      <c r="TFV111" s="10"/>
      <c r="TFW111" s="10"/>
      <c r="TFX111" s="10"/>
      <c r="TFY111" s="10"/>
      <c r="TFZ111" s="10"/>
      <c r="TGA111" s="10"/>
      <c r="TGB111" s="10"/>
      <c r="TGC111" s="10"/>
      <c r="TGD111" s="10"/>
      <c r="TGE111" s="10"/>
      <c r="TGF111" s="10"/>
      <c r="TGG111" s="10"/>
      <c r="TGH111" s="10"/>
      <c r="TGI111" s="10"/>
      <c r="TGJ111" s="10"/>
      <c r="TGK111" s="10"/>
      <c r="TGL111" s="10"/>
      <c r="TGM111" s="10"/>
      <c r="TGN111" s="10"/>
      <c r="TGO111" s="10"/>
      <c r="TGP111" s="10"/>
      <c r="TGQ111" s="10"/>
      <c r="TGR111" s="10"/>
      <c r="TGS111" s="10"/>
      <c r="TGT111" s="10"/>
      <c r="TGU111" s="10"/>
      <c r="TGV111" s="10"/>
      <c r="TGW111" s="10"/>
      <c r="TGX111" s="10"/>
      <c r="TGY111" s="10"/>
      <c r="TGZ111" s="10"/>
      <c r="THA111" s="10"/>
      <c r="THB111" s="10"/>
      <c r="THC111" s="10"/>
      <c r="THD111" s="10"/>
      <c r="THE111" s="10"/>
      <c r="THF111" s="10"/>
      <c r="THG111" s="10"/>
      <c r="THH111" s="10"/>
      <c r="THI111" s="10"/>
      <c r="THJ111" s="10"/>
      <c r="THK111" s="10"/>
      <c r="THL111" s="10"/>
      <c r="THM111" s="10"/>
      <c r="THN111" s="10"/>
      <c r="THO111" s="10"/>
      <c r="THP111" s="10"/>
      <c r="THQ111" s="10"/>
      <c r="THR111" s="10"/>
      <c r="THS111" s="10"/>
      <c r="THT111" s="10"/>
      <c r="THU111" s="10"/>
      <c r="THV111" s="10"/>
      <c r="THW111" s="10"/>
      <c r="THX111" s="10"/>
      <c r="THY111" s="10"/>
      <c r="THZ111" s="10"/>
      <c r="TIA111" s="10"/>
      <c r="TIB111" s="10"/>
      <c r="TIC111" s="10"/>
      <c r="TID111" s="10"/>
      <c r="TIE111" s="10"/>
      <c r="TIF111" s="10"/>
      <c r="TIG111" s="10"/>
      <c r="TIH111" s="10"/>
      <c r="TII111" s="10"/>
      <c r="TIJ111" s="10"/>
      <c r="TIK111" s="10"/>
      <c r="TIL111" s="10"/>
      <c r="TIM111" s="10"/>
      <c r="TIN111" s="10"/>
      <c r="TIO111" s="10"/>
      <c r="TIP111" s="10"/>
      <c r="TIQ111" s="10"/>
      <c r="TIR111" s="10"/>
      <c r="TIS111" s="10"/>
      <c r="TIT111" s="10"/>
      <c r="TIU111" s="10"/>
      <c r="TIV111" s="10"/>
      <c r="TIW111" s="10"/>
      <c r="TIX111" s="10"/>
      <c r="TIY111" s="10"/>
      <c r="TIZ111" s="10"/>
      <c r="TJA111" s="10"/>
      <c r="TJB111" s="10"/>
      <c r="TJC111" s="10"/>
      <c r="TJD111" s="10"/>
      <c r="TJE111" s="10"/>
      <c r="TJF111" s="10"/>
      <c r="TJG111" s="10"/>
      <c r="TJH111" s="10"/>
      <c r="TJI111" s="10"/>
      <c r="TJJ111" s="10"/>
      <c r="TJK111" s="10"/>
      <c r="TJL111" s="10"/>
      <c r="TJM111" s="10"/>
      <c r="TJN111" s="10"/>
      <c r="TJO111" s="10"/>
      <c r="TJP111" s="10"/>
      <c r="TJQ111" s="10"/>
      <c r="TJR111" s="10"/>
      <c r="TJS111" s="10"/>
      <c r="TJT111" s="10"/>
      <c r="TJU111" s="10"/>
      <c r="TJV111" s="10"/>
      <c r="TJW111" s="10"/>
      <c r="TJX111" s="10"/>
      <c r="TJY111" s="10"/>
      <c r="TJZ111" s="10"/>
      <c r="TKA111" s="10"/>
      <c r="TKB111" s="10"/>
      <c r="TKC111" s="10"/>
      <c r="TKD111" s="10"/>
      <c r="TKE111" s="10"/>
      <c r="TKF111" s="10"/>
      <c r="TKG111" s="10"/>
      <c r="TKH111" s="10"/>
      <c r="TKI111" s="10"/>
      <c r="TKJ111" s="10"/>
      <c r="TKK111" s="10"/>
      <c r="TKL111" s="10"/>
      <c r="TKM111" s="10"/>
      <c r="TKN111" s="10"/>
      <c r="TKO111" s="10"/>
      <c r="TKP111" s="10"/>
      <c r="TKQ111" s="10"/>
      <c r="TKR111" s="10"/>
      <c r="TKS111" s="10"/>
      <c r="TKT111" s="10"/>
      <c r="TKU111" s="10"/>
      <c r="TKV111" s="10"/>
      <c r="TKW111" s="10"/>
      <c r="TKX111" s="10"/>
      <c r="TKY111" s="10"/>
      <c r="TKZ111" s="10"/>
      <c r="TLA111" s="10"/>
      <c r="TLB111" s="10"/>
      <c r="TLC111" s="10"/>
      <c r="TLD111" s="10"/>
      <c r="TLE111" s="10"/>
      <c r="TLF111" s="10"/>
      <c r="TLG111" s="10"/>
      <c r="TLH111" s="10"/>
      <c r="TLI111" s="10"/>
      <c r="TLJ111" s="10"/>
      <c r="TLK111" s="10"/>
      <c r="TLL111" s="10"/>
      <c r="TLM111" s="10"/>
      <c r="TLN111" s="10"/>
      <c r="TLO111" s="10"/>
      <c r="TLP111" s="10"/>
      <c r="TLQ111" s="10"/>
      <c r="TLR111" s="10"/>
      <c r="TLS111" s="10"/>
      <c r="TLT111" s="10"/>
      <c r="TLU111" s="10"/>
      <c r="TLV111" s="10"/>
      <c r="TLW111" s="10"/>
      <c r="TLX111" s="10"/>
      <c r="TLY111" s="10"/>
      <c r="TLZ111" s="10"/>
      <c r="TMA111" s="10"/>
      <c r="TMB111" s="10"/>
      <c r="TMC111" s="10"/>
      <c r="TMD111" s="10"/>
      <c r="TME111" s="10"/>
      <c r="TMF111" s="10"/>
      <c r="TMG111" s="10"/>
      <c r="TMH111" s="10"/>
      <c r="TMI111" s="10"/>
      <c r="TMJ111" s="10"/>
      <c r="TMK111" s="10"/>
      <c r="TML111" s="10"/>
      <c r="TMM111" s="10"/>
      <c r="TMN111" s="10"/>
      <c r="TMO111" s="10"/>
      <c r="TMP111" s="10"/>
      <c r="TMQ111" s="10"/>
      <c r="TMR111" s="10"/>
      <c r="TMS111" s="10"/>
      <c r="TMT111" s="10"/>
      <c r="TMU111" s="10"/>
      <c r="TMV111" s="10"/>
      <c r="TMW111" s="10"/>
      <c r="TMX111" s="10"/>
      <c r="TMY111" s="10"/>
      <c r="TMZ111" s="10"/>
      <c r="TNA111" s="10"/>
      <c r="TNB111" s="10"/>
      <c r="TNC111" s="10"/>
      <c r="TND111" s="10"/>
      <c r="TNE111" s="10"/>
      <c r="TNF111" s="10"/>
      <c r="TNG111" s="10"/>
      <c r="TNH111" s="10"/>
      <c r="TNI111" s="10"/>
      <c r="TNJ111" s="10"/>
      <c r="TNK111" s="10"/>
      <c r="TNL111" s="10"/>
      <c r="TNM111" s="10"/>
      <c r="TNN111" s="10"/>
      <c r="TNO111" s="10"/>
      <c r="TNP111" s="10"/>
      <c r="TNQ111" s="10"/>
      <c r="TNR111" s="10"/>
      <c r="TNS111" s="10"/>
      <c r="TNT111" s="10"/>
      <c r="TNU111" s="10"/>
      <c r="TNV111" s="10"/>
      <c r="TNW111" s="10"/>
      <c r="TNX111" s="10"/>
      <c r="TNY111" s="10"/>
      <c r="TNZ111" s="10"/>
      <c r="TOA111" s="10"/>
      <c r="TOB111" s="10"/>
      <c r="TOC111" s="10"/>
      <c r="TOD111" s="10"/>
      <c r="TOE111" s="10"/>
      <c r="TOF111" s="10"/>
      <c r="TOG111" s="10"/>
      <c r="TOH111" s="10"/>
      <c r="TOI111" s="10"/>
      <c r="TOJ111" s="10"/>
      <c r="TOK111" s="10"/>
      <c r="TOL111" s="10"/>
      <c r="TOM111" s="10"/>
      <c r="TON111" s="10"/>
      <c r="TOO111" s="10"/>
      <c r="TOP111" s="10"/>
      <c r="TOQ111" s="10"/>
      <c r="TOR111" s="10"/>
      <c r="TOS111" s="10"/>
      <c r="TOT111" s="10"/>
      <c r="TOU111" s="10"/>
      <c r="TOV111" s="10"/>
      <c r="TOW111" s="10"/>
      <c r="TOX111" s="10"/>
      <c r="TOY111" s="10"/>
      <c r="TOZ111" s="10"/>
      <c r="TPA111" s="10"/>
      <c r="TPB111" s="10"/>
      <c r="TPC111" s="10"/>
      <c r="TPD111" s="10"/>
      <c r="TPE111" s="10"/>
      <c r="TPF111" s="10"/>
      <c r="TPG111" s="10"/>
      <c r="TPH111" s="10"/>
      <c r="TPI111" s="10"/>
      <c r="TPJ111" s="10"/>
      <c r="TPK111" s="10"/>
      <c r="TPL111" s="10"/>
      <c r="TPM111" s="10"/>
      <c r="TPN111" s="10"/>
      <c r="TPO111" s="10"/>
      <c r="TPP111" s="10"/>
      <c r="TPQ111" s="10"/>
      <c r="TPR111" s="10"/>
      <c r="TPS111" s="10"/>
      <c r="TPT111" s="10"/>
      <c r="TPU111" s="10"/>
      <c r="TPV111" s="10"/>
      <c r="TPW111" s="10"/>
      <c r="TPX111" s="10"/>
      <c r="TPY111" s="10"/>
      <c r="TPZ111" s="10"/>
      <c r="TQA111" s="10"/>
      <c r="TQB111" s="10"/>
      <c r="TQC111" s="10"/>
      <c r="TQD111" s="10"/>
      <c r="TQE111" s="10"/>
      <c r="TQF111" s="10"/>
      <c r="TQG111" s="10"/>
      <c r="TQH111" s="10"/>
      <c r="TQI111" s="10"/>
      <c r="TQJ111" s="10"/>
      <c r="TQK111" s="10"/>
      <c r="TQL111" s="10"/>
      <c r="TQM111" s="10"/>
      <c r="TQN111" s="10"/>
      <c r="TQO111" s="10"/>
      <c r="TQP111" s="10"/>
      <c r="TQQ111" s="10"/>
      <c r="TQR111" s="10"/>
      <c r="TQS111" s="10"/>
      <c r="TQT111" s="10"/>
      <c r="TQU111" s="10"/>
      <c r="TQV111" s="10"/>
      <c r="TQW111" s="10"/>
      <c r="TQX111" s="10"/>
      <c r="TQY111" s="10"/>
      <c r="TQZ111" s="10"/>
      <c r="TRA111" s="10"/>
      <c r="TRB111" s="10"/>
      <c r="TRC111" s="10"/>
      <c r="TRD111" s="10"/>
      <c r="TRE111" s="10"/>
      <c r="TRF111" s="10"/>
      <c r="TRG111" s="10"/>
      <c r="TRH111" s="10"/>
      <c r="TRI111" s="10"/>
      <c r="TRJ111" s="10"/>
      <c r="TRK111" s="10"/>
      <c r="TRL111" s="10"/>
      <c r="TRM111" s="10"/>
      <c r="TRN111" s="10"/>
      <c r="TRO111" s="10"/>
      <c r="TRP111" s="10"/>
      <c r="TRQ111" s="10"/>
      <c r="TRR111" s="10"/>
      <c r="TRS111" s="10"/>
      <c r="TRT111" s="10"/>
      <c r="TRU111" s="10"/>
      <c r="TRV111" s="10"/>
      <c r="TRW111" s="10"/>
      <c r="TRX111" s="10"/>
      <c r="TRY111" s="10"/>
      <c r="TRZ111" s="10"/>
      <c r="TSA111" s="10"/>
      <c r="TSB111" s="10"/>
      <c r="TSC111" s="10"/>
      <c r="TSD111" s="10"/>
      <c r="TSE111" s="10"/>
      <c r="TSF111" s="10"/>
      <c r="TSG111" s="10"/>
      <c r="TSH111" s="10"/>
      <c r="TSI111" s="10"/>
      <c r="TSJ111" s="10"/>
      <c r="TSK111" s="10"/>
      <c r="TSL111" s="10"/>
      <c r="TSM111" s="10"/>
      <c r="TSN111" s="10"/>
      <c r="TSO111" s="10"/>
      <c r="TSP111" s="10"/>
      <c r="TSQ111" s="10"/>
      <c r="TSR111" s="10"/>
      <c r="TSS111" s="10"/>
      <c r="TST111" s="10"/>
      <c r="TSU111" s="10"/>
      <c r="TSV111" s="10"/>
      <c r="TSW111" s="10"/>
      <c r="TSX111" s="10"/>
      <c r="TSY111" s="10"/>
      <c r="TSZ111" s="10"/>
      <c r="TTA111" s="10"/>
      <c r="TTB111" s="10"/>
      <c r="TTC111" s="10"/>
      <c r="TTD111" s="10"/>
      <c r="TTE111" s="10"/>
      <c r="TTF111" s="10"/>
      <c r="TTG111" s="10"/>
      <c r="TTH111" s="10"/>
      <c r="TTI111" s="10"/>
      <c r="TTJ111" s="10"/>
      <c r="TTK111" s="10"/>
      <c r="TTL111" s="10"/>
      <c r="TTM111" s="10"/>
      <c r="TTN111" s="10"/>
      <c r="TTO111" s="10"/>
      <c r="TTP111" s="10"/>
      <c r="TTQ111" s="10"/>
      <c r="TTR111" s="10"/>
      <c r="TTS111" s="10"/>
      <c r="TTT111" s="10"/>
      <c r="TTU111" s="10"/>
      <c r="TTV111" s="10"/>
      <c r="TTW111" s="10"/>
      <c r="TTX111" s="10"/>
      <c r="TTY111" s="10"/>
      <c r="TTZ111" s="10"/>
      <c r="TUA111" s="10"/>
      <c r="TUB111" s="10"/>
      <c r="TUC111" s="10"/>
      <c r="TUD111" s="10"/>
      <c r="TUE111" s="10"/>
      <c r="TUF111" s="10"/>
      <c r="TUG111" s="10"/>
      <c r="TUH111" s="10"/>
      <c r="TUI111" s="10"/>
      <c r="TUJ111" s="10"/>
      <c r="TUK111" s="10"/>
      <c r="TUL111" s="10"/>
      <c r="TUM111" s="10"/>
      <c r="TUN111" s="10"/>
      <c r="TUO111" s="10"/>
      <c r="TUP111" s="10"/>
      <c r="TUQ111" s="10"/>
      <c r="TUR111" s="10"/>
      <c r="TUS111" s="10"/>
      <c r="TUT111" s="10"/>
      <c r="TUU111" s="10"/>
      <c r="TUV111" s="10"/>
      <c r="TUW111" s="10"/>
      <c r="TUX111" s="10"/>
      <c r="TUY111" s="10"/>
      <c r="TUZ111" s="10"/>
      <c r="TVA111" s="10"/>
      <c r="TVB111" s="10"/>
      <c r="TVC111" s="10"/>
      <c r="TVD111" s="10"/>
      <c r="TVE111" s="10"/>
      <c r="TVF111" s="10"/>
      <c r="TVG111" s="10"/>
      <c r="TVH111" s="10"/>
      <c r="TVI111" s="10"/>
      <c r="TVJ111" s="10"/>
      <c r="TVK111" s="10"/>
      <c r="TVL111" s="10"/>
      <c r="TVM111" s="10"/>
      <c r="TVN111" s="10"/>
      <c r="TVO111" s="10"/>
      <c r="TVP111" s="10"/>
      <c r="TVQ111" s="10"/>
      <c r="TVR111" s="10"/>
      <c r="TVS111" s="10"/>
      <c r="TVT111" s="10"/>
      <c r="TVU111" s="10"/>
      <c r="TVV111" s="10"/>
      <c r="TVW111" s="10"/>
      <c r="TVX111" s="10"/>
      <c r="TVY111" s="10"/>
      <c r="TVZ111" s="10"/>
      <c r="TWA111" s="10"/>
      <c r="TWB111" s="10"/>
      <c r="TWC111" s="10"/>
      <c r="TWD111" s="10"/>
      <c r="TWE111" s="10"/>
      <c r="TWF111" s="10"/>
      <c r="TWG111" s="10"/>
      <c r="TWH111" s="10"/>
      <c r="TWI111" s="10"/>
      <c r="TWJ111" s="10"/>
      <c r="TWK111" s="10"/>
      <c r="TWL111" s="10"/>
      <c r="TWM111" s="10"/>
      <c r="TWN111" s="10"/>
      <c r="TWO111" s="10"/>
      <c r="TWP111" s="10"/>
      <c r="TWQ111" s="10"/>
      <c r="TWR111" s="10"/>
      <c r="TWS111" s="10"/>
      <c r="TWT111" s="10"/>
      <c r="TWU111" s="10"/>
      <c r="TWV111" s="10"/>
      <c r="TWW111" s="10"/>
      <c r="TWX111" s="10"/>
      <c r="TWY111" s="10"/>
      <c r="TWZ111" s="10"/>
      <c r="TXA111" s="10"/>
      <c r="TXB111" s="10"/>
      <c r="TXC111" s="10"/>
      <c r="TXD111" s="10"/>
      <c r="TXE111" s="10"/>
      <c r="TXF111" s="10"/>
      <c r="TXG111" s="10"/>
      <c r="TXH111" s="10"/>
      <c r="TXI111" s="10"/>
      <c r="TXJ111" s="10"/>
      <c r="TXK111" s="10"/>
      <c r="TXL111" s="10"/>
      <c r="TXM111" s="10"/>
      <c r="TXN111" s="10"/>
      <c r="TXO111" s="10"/>
      <c r="TXP111" s="10"/>
      <c r="TXQ111" s="10"/>
      <c r="TXR111" s="10"/>
      <c r="TXS111" s="10"/>
      <c r="TXT111" s="10"/>
      <c r="TXU111" s="10"/>
      <c r="TXV111" s="10"/>
      <c r="TXW111" s="10"/>
      <c r="TXX111" s="10"/>
      <c r="TXY111" s="10"/>
      <c r="TXZ111" s="10"/>
      <c r="TYA111" s="10"/>
      <c r="TYB111" s="10"/>
      <c r="TYC111" s="10"/>
      <c r="TYD111" s="10"/>
      <c r="TYE111" s="10"/>
      <c r="TYF111" s="10"/>
      <c r="TYG111" s="10"/>
      <c r="TYH111" s="10"/>
      <c r="TYI111" s="10"/>
      <c r="TYJ111" s="10"/>
      <c r="TYK111" s="10"/>
      <c r="TYL111" s="10"/>
      <c r="TYM111" s="10"/>
      <c r="TYN111" s="10"/>
      <c r="TYO111" s="10"/>
      <c r="TYP111" s="10"/>
      <c r="TYQ111" s="10"/>
      <c r="TYR111" s="10"/>
      <c r="TYS111" s="10"/>
      <c r="TYT111" s="10"/>
      <c r="TYU111" s="10"/>
      <c r="TYV111" s="10"/>
      <c r="TYW111" s="10"/>
      <c r="TYX111" s="10"/>
      <c r="TYY111" s="10"/>
      <c r="TYZ111" s="10"/>
      <c r="TZA111" s="10"/>
      <c r="TZB111" s="10"/>
      <c r="TZC111" s="10"/>
      <c r="TZD111" s="10"/>
      <c r="TZE111" s="10"/>
      <c r="TZF111" s="10"/>
      <c r="TZG111" s="10"/>
      <c r="TZH111" s="10"/>
      <c r="TZI111" s="10"/>
      <c r="TZJ111" s="10"/>
      <c r="TZK111" s="10"/>
      <c r="TZL111" s="10"/>
      <c r="TZM111" s="10"/>
      <c r="TZN111" s="10"/>
      <c r="TZO111" s="10"/>
      <c r="TZP111" s="10"/>
      <c r="TZQ111" s="10"/>
      <c r="TZR111" s="10"/>
      <c r="TZS111" s="10"/>
      <c r="TZT111" s="10"/>
      <c r="TZU111" s="10"/>
      <c r="TZV111" s="10"/>
      <c r="TZW111" s="10"/>
      <c r="TZX111" s="10"/>
      <c r="TZY111" s="10"/>
      <c r="TZZ111" s="10"/>
      <c r="UAA111" s="10"/>
      <c r="UAB111" s="10"/>
      <c r="UAC111" s="10"/>
      <c r="UAD111" s="10"/>
      <c r="UAE111" s="10"/>
      <c r="UAF111" s="10"/>
      <c r="UAG111" s="10"/>
      <c r="UAH111" s="10"/>
      <c r="UAI111" s="10"/>
      <c r="UAJ111" s="10"/>
      <c r="UAK111" s="10"/>
      <c r="UAL111" s="10"/>
      <c r="UAM111" s="10"/>
      <c r="UAN111" s="10"/>
      <c r="UAO111" s="10"/>
      <c r="UAP111" s="10"/>
      <c r="UAQ111" s="10"/>
      <c r="UAR111" s="10"/>
      <c r="UAS111" s="10"/>
      <c r="UAT111" s="10"/>
      <c r="UAU111" s="10"/>
      <c r="UAV111" s="10"/>
      <c r="UAW111" s="10"/>
      <c r="UAX111" s="10"/>
      <c r="UAY111" s="10"/>
      <c r="UAZ111" s="10"/>
      <c r="UBA111" s="10"/>
      <c r="UBB111" s="10"/>
      <c r="UBC111" s="10"/>
      <c r="UBD111" s="10"/>
      <c r="UBE111" s="10"/>
      <c r="UBF111" s="10"/>
      <c r="UBG111" s="10"/>
      <c r="UBH111" s="10"/>
      <c r="UBI111" s="10"/>
      <c r="UBJ111" s="10"/>
      <c r="UBK111" s="10"/>
      <c r="UBL111" s="10"/>
      <c r="UBM111" s="10"/>
      <c r="UBN111" s="10"/>
      <c r="UBO111" s="10"/>
      <c r="UBP111" s="10"/>
      <c r="UBQ111" s="10"/>
      <c r="UBR111" s="10"/>
      <c r="UBS111" s="10"/>
      <c r="UBT111" s="10"/>
      <c r="UBU111" s="10"/>
      <c r="UBV111" s="10"/>
      <c r="UBW111" s="10"/>
      <c r="UBX111" s="10"/>
      <c r="UBY111" s="10"/>
      <c r="UBZ111" s="10"/>
      <c r="UCA111" s="10"/>
      <c r="UCB111" s="10"/>
      <c r="UCC111" s="10"/>
      <c r="UCD111" s="10"/>
      <c r="UCE111" s="10"/>
      <c r="UCF111" s="10"/>
      <c r="UCG111" s="10"/>
      <c r="UCH111" s="10"/>
      <c r="UCI111" s="10"/>
      <c r="UCJ111" s="10"/>
      <c r="UCK111" s="10"/>
      <c r="UCL111" s="10"/>
      <c r="UCM111" s="10"/>
      <c r="UCN111" s="10"/>
      <c r="UCO111" s="10"/>
      <c r="UCP111" s="10"/>
      <c r="UCQ111" s="10"/>
      <c r="UCR111" s="10"/>
      <c r="UCS111" s="10"/>
      <c r="UCT111" s="10"/>
      <c r="UCU111" s="10"/>
      <c r="UCV111" s="10"/>
      <c r="UCW111" s="10"/>
      <c r="UCX111" s="10"/>
      <c r="UCY111" s="10"/>
      <c r="UCZ111" s="10"/>
      <c r="UDA111" s="10"/>
      <c r="UDB111" s="10"/>
      <c r="UDC111" s="10"/>
      <c r="UDD111" s="10"/>
      <c r="UDE111" s="10"/>
      <c r="UDF111" s="10"/>
      <c r="UDG111" s="10"/>
      <c r="UDH111" s="10"/>
      <c r="UDI111" s="10"/>
      <c r="UDJ111" s="10"/>
      <c r="UDK111" s="10"/>
      <c r="UDL111" s="10"/>
      <c r="UDM111" s="10"/>
      <c r="UDN111" s="10"/>
      <c r="UDO111" s="10"/>
      <c r="UDP111" s="10"/>
      <c r="UDQ111" s="10"/>
      <c r="UDR111" s="10"/>
      <c r="UDS111" s="10"/>
      <c r="UDT111" s="10"/>
      <c r="UDU111" s="10"/>
      <c r="UDV111" s="10"/>
      <c r="UDW111" s="10"/>
      <c r="UDX111" s="10"/>
      <c r="UDY111" s="10"/>
      <c r="UDZ111" s="10"/>
      <c r="UEA111" s="10"/>
      <c r="UEB111" s="10"/>
      <c r="UEC111" s="10"/>
      <c r="UED111" s="10"/>
      <c r="UEE111" s="10"/>
      <c r="UEF111" s="10"/>
      <c r="UEG111" s="10"/>
      <c r="UEH111" s="10"/>
      <c r="UEI111" s="10"/>
      <c r="UEJ111" s="10"/>
      <c r="UEK111" s="10"/>
      <c r="UEL111" s="10"/>
      <c r="UEM111" s="10"/>
      <c r="UEN111" s="10"/>
      <c r="UEO111" s="10"/>
      <c r="UEP111" s="10"/>
      <c r="UEQ111" s="10"/>
      <c r="UER111" s="10"/>
      <c r="UES111" s="10"/>
      <c r="UET111" s="10"/>
      <c r="UEU111" s="10"/>
      <c r="UEV111" s="10"/>
      <c r="UEW111" s="10"/>
      <c r="UEX111" s="10"/>
      <c r="UEY111" s="10"/>
      <c r="UEZ111" s="10"/>
      <c r="UFA111" s="10"/>
      <c r="UFB111" s="10"/>
      <c r="UFC111" s="10"/>
      <c r="UFD111" s="10"/>
      <c r="UFE111" s="10"/>
      <c r="UFF111" s="10"/>
      <c r="UFG111" s="10"/>
      <c r="UFH111" s="10"/>
      <c r="UFI111" s="10"/>
      <c r="UFJ111" s="10"/>
      <c r="UFK111" s="10"/>
      <c r="UFL111" s="10"/>
      <c r="UFM111" s="10"/>
      <c r="UFN111" s="10"/>
      <c r="UFO111" s="10"/>
      <c r="UFP111" s="10"/>
      <c r="UFQ111" s="10"/>
      <c r="UFR111" s="10"/>
      <c r="UFS111" s="10"/>
      <c r="UFT111" s="10"/>
      <c r="UFU111" s="10"/>
      <c r="UFV111" s="10"/>
      <c r="UFW111" s="10"/>
      <c r="UFX111" s="10"/>
      <c r="UFY111" s="10"/>
      <c r="UFZ111" s="10"/>
      <c r="UGA111" s="10"/>
      <c r="UGB111" s="10"/>
      <c r="UGC111" s="10"/>
      <c r="UGD111" s="10"/>
      <c r="UGE111" s="10"/>
      <c r="UGF111" s="10"/>
      <c r="UGG111" s="10"/>
      <c r="UGH111" s="10"/>
      <c r="UGI111" s="10"/>
      <c r="UGJ111" s="10"/>
      <c r="UGK111" s="10"/>
      <c r="UGL111" s="10"/>
      <c r="UGM111" s="10"/>
      <c r="UGN111" s="10"/>
      <c r="UGO111" s="10"/>
      <c r="UGP111" s="10"/>
      <c r="UGQ111" s="10"/>
      <c r="UGR111" s="10"/>
      <c r="UGS111" s="10"/>
      <c r="UGT111" s="10"/>
      <c r="UGU111" s="10"/>
      <c r="UGV111" s="10"/>
      <c r="UGW111" s="10"/>
      <c r="UGX111" s="10"/>
      <c r="UGY111" s="10"/>
      <c r="UGZ111" s="10"/>
      <c r="UHA111" s="10"/>
      <c r="UHB111" s="10"/>
      <c r="UHC111" s="10"/>
      <c r="UHD111" s="10"/>
      <c r="UHE111" s="10"/>
      <c r="UHF111" s="10"/>
      <c r="UHG111" s="10"/>
      <c r="UHH111" s="10"/>
      <c r="UHI111" s="10"/>
      <c r="UHJ111" s="10"/>
      <c r="UHK111" s="10"/>
      <c r="UHL111" s="10"/>
      <c r="UHM111" s="10"/>
      <c r="UHN111" s="10"/>
      <c r="UHO111" s="10"/>
      <c r="UHP111" s="10"/>
      <c r="UHQ111" s="10"/>
      <c r="UHR111" s="10"/>
      <c r="UHS111" s="10"/>
      <c r="UHT111" s="10"/>
      <c r="UHU111" s="10"/>
      <c r="UHV111" s="10"/>
      <c r="UHW111" s="10"/>
      <c r="UHX111" s="10"/>
      <c r="UHY111" s="10"/>
      <c r="UHZ111" s="10"/>
      <c r="UIA111" s="10"/>
      <c r="UIB111" s="10"/>
      <c r="UIC111" s="10"/>
      <c r="UID111" s="10"/>
      <c r="UIE111" s="10"/>
      <c r="UIF111" s="10"/>
      <c r="UIG111" s="10"/>
      <c r="UIH111" s="10"/>
      <c r="UII111" s="10"/>
      <c r="UIJ111" s="10"/>
      <c r="UIK111" s="10"/>
      <c r="UIL111" s="10"/>
      <c r="UIM111" s="10"/>
      <c r="UIN111" s="10"/>
      <c r="UIO111" s="10"/>
      <c r="UIP111" s="10"/>
      <c r="UIQ111" s="10"/>
      <c r="UIR111" s="10"/>
      <c r="UIS111" s="10"/>
      <c r="UIT111" s="10"/>
      <c r="UIU111" s="10"/>
      <c r="UIV111" s="10"/>
      <c r="UIW111" s="10"/>
      <c r="UIX111" s="10"/>
      <c r="UIY111" s="10"/>
      <c r="UIZ111" s="10"/>
      <c r="UJA111" s="10"/>
      <c r="UJB111" s="10"/>
      <c r="UJC111" s="10"/>
      <c r="UJD111" s="10"/>
      <c r="UJE111" s="10"/>
      <c r="UJF111" s="10"/>
      <c r="UJG111" s="10"/>
      <c r="UJH111" s="10"/>
      <c r="UJI111" s="10"/>
      <c r="UJJ111" s="10"/>
      <c r="UJK111" s="10"/>
      <c r="UJL111" s="10"/>
      <c r="UJM111" s="10"/>
      <c r="UJN111" s="10"/>
      <c r="UJO111" s="10"/>
      <c r="UJP111" s="10"/>
      <c r="UJQ111" s="10"/>
      <c r="UJR111" s="10"/>
      <c r="UJS111" s="10"/>
      <c r="UJT111" s="10"/>
      <c r="UJU111" s="10"/>
      <c r="UJV111" s="10"/>
      <c r="UJW111" s="10"/>
      <c r="UJX111" s="10"/>
      <c r="UJY111" s="10"/>
      <c r="UJZ111" s="10"/>
      <c r="UKA111" s="10"/>
      <c r="UKB111" s="10"/>
      <c r="UKC111" s="10"/>
      <c r="UKD111" s="10"/>
      <c r="UKE111" s="10"/>
      <c r="UKF111" s="10"/>
      <c r="UKG111" s="10"/>
      <c r="UKH111" s="10"/>
      <c r="UKI111" s="10"/>
      <c r="UKJ111" s="10"/>
      <c r="UKK111" s="10"/>
      <c r="UKL111" s="10"/>
      <c r="UKM111" s="10"/>
      <c r="UKN111" s="10"/>
      <c r="UKO111" s="10"/>
      <c r="UKP111" s="10"/>
      <c r="UKQ111" s="10"/>
      <c r="UKR111" s="10"/>
      <c r="UKS111" s="10"/>
      <c r="UKT111" s="10"/>
      <c r="UKU111" s="10"/>
      <c r="UKV111" s="10"/>
      <c r="UKW111" s="10"/>
      <c r="UKX111" s="10"/>
      <c r="UKY111" s="10"/>
      <c r="UKZ111" s="10"/>
      <c r="ULA111" s="10"/>
      <c r="ULB111" s="10"/>
      <c r="ULC111" s="10"/>
      <c r="ULD111" s="10"/>
      <c r="ULE111" s="10"/>
      <c r="ULF111" s="10"/>
      <c r="ULG111" s="10"/>
      <c r="ULH111" s="10"/>
      <c r="ULI111" s="10"/>
      <c r="ULJ111" s="10"/>
      <c r="ULK111" s="10"/>
      <c r="ULL111" s="10"/>
      <c r="ULM111" s="10"/>
      <c r="ULN111" s="10"/>
      <c r="ULO111" s="10"/>
      <c r="ULP111" s="10"/>
      <c r="ULQ111" s="10"/>
      <c r="ULR111" s="10"/>
      <c r="ULS111" s="10"/>
      <c r="ULT111" s="10"/>
      <c r="ULU111" s="10"/>
      <c r="ULV111" s="10"/>
      <c r="ULW111" s="10"/>
      <c r="ULX111" s="10"/>
      <c r="ULY111" s="10"/>
      <c r="ULZ111" s="10"/>
      <c r="UMA111" s="10"/>
      <c r="UMB111" s="10"/>
      <c r="UMC111" s="10"/>
      <c r="UMD111" s="10"/>
      <c r="UME111" s="10"/>
      <c r="UMF111" s="10"/>
      <c r="UMG111" s="10"/>
      <c r="UMH111" s="10"/>
      <c r="UMI111" s="10"/>
      <c r="UMJ111" s="10"/>
      <c r="UMK111" s="10"/>
      <c r="UML111" s="10"/>
      <c r="UMM111" s="10"/>
      <c r="UMN111" s="10"/>
      <c r="UMO111" s="10"/>
      <c r="UMP111" s="10"/>
      <c r="UMQ111" s="10"/>
      <c r="UMR111" s="10"/>
      <c r="UMS111" s="10"/>
      <c r="UMT111" s="10"/>
      <c r="UMU111" s="10"/>
      <c r="UMV111" s="10"/>
      <c r="UMW111" s="10"/>
      <c r="UMX111" s="10"/>
      <c r="UMY111" s="10"/>
      <c r="UMZ111" s="10"/>
      <c r="UNA111" s="10"/>
      <c r="UNB111" s="10"/>
      <c r="UNC111" s="10"/>
      <c r="UND111" s="10"/>
      <c r="UNE111" s="10"/>
      <c r="UNF111" s="10"/>
      <c r="UNG111" s="10"/>
      <c r="UNH111" s="10"/>
      <c r="UNI111" s="10"/>
      <c r="UNJ111" s="10"/>
      <c r="UNK111" s="10"/>
      <c r="UNL111" s="10"/>
      <c r="UNM111" s="10"/>
      <c r="UNN111" s="10"/>
      <c r="UNO111" s="10"/>
      <c r="UNP111" s="10"/>
      <c r="UNQ111" s="10"/>
      <c r="UNR111" s="10"/>
      <c r="UNS111" s="10"/>
      <c r="UNT111" s="10"/>
      <c r="UNU111" s="10"/>
      <c r="UNV111" s="10"/>
      <c r="UNW111" s="10"/>
      <c r="UNX111" s="10"/>
      <c r="UNY111" s="10"/>
      <c r="UNZ111" s="10"/>
      <c r="UOA111" s="10"/>
      <c r="UOB111" s="10"/>
      <c r="UOC111" s="10"/>
      <c r="UOD111" s="10"/>
      <c r="UOE111" s="10"/>
      <c r="UOF111" s="10"/>
      <c r="UOG111" s="10"/>
      <c r="UOH111" s="10"/>
      <c r="UOI111" s="10"/>
      <c r="UOJ111" s="10"/>
      <c r="UOK111" s="10"/>
      <c r="UOL111" s="10"/>
      <c r="UOM111" s="10"/>
      <c r="UON111" s="10"/>
      <c r="UOO111" s="10"/>
      <c r="UOP111" s="10"/>
      <c r="UOQ111" s="10"/>
      <c r="UOR111" s="10"/>
      <c r="UOS111" s="10"/>
      <c r="UOT111" s="10"/>
      <c r="UOU111" s="10"/>
      <c r="UOV111" s="10"/>
      <c r="UOW111" s="10"/>
      <c r="UOX111" s="10"/>
      <c r="UOY111" s="10"/>
      <c r="UOZ111" s="10"/>
      <c r="UPA111" s="10"/>
      <c r="UPB111" s="10"/>
      <c r="UPC111" s="10"/>
      <c r="UPD111" s="10"/>
      <c r="UPE111" s="10"/>
      <c r="UPF111" s="10"/>
      <c r="UPG111" s="10"/>
      <c r="UPH111" s="10"/>
      <c r="UPI111" s="10"/>
      <c r="UPJ111" s="10"/>
      <c r="UPK111" s="10"/>
      <c r="UPL111" s="10"/>
      <c r="UPM111" s="10"/>
      <c r="UPN111" s="10"/>
      <c r="UPO111" s="10"/>
      <c r="UPP111" s="10"/>
      <c r="UPQ111" s="10"/>
      <c r="UPR111" s="10"/>
      <c r="UPS111" s="10"/>
      <c r="UPT111" s="10"/>
      <c r="UPU111" s="10"/>
      <c r="UPV111" s="10"/>
      <c r="UPW111" s="10"/>
      <c r="UPX111" s="10"/>
      <c r="UPY111" s="10"/>
      <c r="UPZ111" s="10"/>
      <c r="UQA111" s="10"/>
      <c r="UQB111" s="10"/>
      <c r="UQC111" s="10"/>
      <c r="UQD111" s="10"/>
      <c r="UQE111" s="10"/>
      <c r="UQF111" s="10"/>
      <c r="UQG111" s="10"/>
      <c r="UQH111" s="10"/>
      <c r="UQI111" s="10"/>
      <c r="UQJ111" s="10"/>
      <c r="UQK111" s="10"/>
      <c r="UQL111" s="10"/>
      <c r="UQM111" s="10"/>
      <c r="UQN111" s="10"/>
      <c r="UQO111" s="10"/>
      <c r="UQP111" s="10"/>
      <c r="UQQ111" s="10"/>
      <c r="UQR111" s="10"/>
      <c r="UQS111" s="10"/>
      <c r="UQT111" s="10"/>
      <c r="UQU111" s="10"/>
      <c r="UQV111" s="10"/>
      <c r="UQW111" s="10"/>
      <c r="UQX111" s="10"/>
      <c r="UQY111" s="10"/>
      <c r="UQZ111" s="10"/>
      <c r="URA111" s="10"/>
      <c r="URB111" s="10"/>
      <c r="URC111" s="10"/>
      <c r="URD111" s="10"/>
      <c r="URE111" s="10"/>
      <c r="URF111" s="10"/>
      <c r="URG111" s="10"/>
      <c r="URH111" s="10"/>
      <c r="URI111" s="10"/>
      <c r="URJ111" s="10"/>
      <c r="URK111" s="10"/>
      <c r="URL111" s="10"/>
      <c r="URM111" s="10"/>
      <c r="URN111" s="10"/>
      <c r="URO111" s="10"/>
      <c r="URP111" s="10"/>
      <c r="URQ111" s="10"/>
      <c r="URR111" s="10"/>
      <c r="URS111" s="10"/>
      <c r="URT111" s="10"/>
      <c r="URU111" s="10"/>
      <c r="URV111" s="10"/>
      <c r="URW111" s="10"/>
      <c r="URX111" s="10"/>
      <c r="URY111" s="10"/>
      <c r="URZ111" s="10"/>
      <c r="USA111" s="10"/>
      <c r="USB111" s="10"/>
      <c r="USC111" s="10"/>
      <c r="USD111" s="10"/>
      <c r="USE111" s="10"/>
      <c r="USF111" s="10"/>
      <c r="USG111" s="10"/>
      <c r="USH111" s="10"/>
      <c r="USI111" s="10"/>
      <c r="USJ111" s="10"/>
      <c r="USK111" s="10"/>
      <c r="USL111" s="10"/>
      <c r="USM111" s="10"/>
      <c r="USN111" s="10"/>
      <c r="USO111" s="10"/>
      <c r="USP111" s="10"/>
      <c r="USQ111" s="10"/>
      <c r="USR111" s="10"/>
      <c r="USS111" s="10"/>
      <c r="UST111" s="10"/>
      <c r="USU111" s="10"/>
      <c r="USV111" s="10"/>
      <c r="USW111" s="10"/>
      <c r="USX111" s="10"/>
      <c r="USY111" s="10"/>
      <c r="USZ111" s="10"/>
      <c r="UTA111" s="10"/>
      <c r="UTB111" s="10"/>
      <c r="UTC111" s="10"/>
      <c r="UTD111" s="10"/>
      <c r="UTE111" s="10"/>
      <c r="UTF111" s="10"/>
      <c r="UTG111" s="10"/>
      <c r="UTH111" s="10"/>
      <c r="UTI111" s="10"/>
      <c r="UTJ111" s="10"/>
      <c r="UTK111" s="10"/>
      <c r="UTL111" s="10"/>
      <c r="UTM111" s="10"/>
      <c r="UTN111" s="10"/>
      <c r="UTO111" s="10"/>
      <c r="UTP111" s="10"/>
      <c r="UTQ111" s="10"/>
      <c r="UTR111" s="10"/>
      <c r="UTS111" s="10"/>
      <c r="UTT111" s="10"/>
      <c r="UTU111" s="10"/>
      <c r="UTV111" s="10"/>
      <c r="UTW111" s="10"/>
      <c r="UTX111" s="10"/>
      <c r="UTY111" s="10"/>
      <c r="UTZ111" s="10"/>
      <c r="UUA111" s="10"/>
      <c r="UUB111" s="10"/>
      <c r="UUC111" s="10"/>
      <c r="UUD111" s="10"/>
      <c r="UUE111" s="10"/>
      <c r="UUF111" s="10"/>
      <c r="UUG111" s="10"/>
      <c r="UUH111" s="10"/>
      <c r="UUI111" s="10"/>
      <c r="UUJ111" s="10"/>
      <c r="UUK111" s="10"/>
      <c r="UUL111" s="10"/>
      <c r="UUM111" s="10"/>
      <c r="UUN111" s="10"/>
      <c r="UUO111" s="10"/>
      <c r="UUP111" s="10"/>
      <c r="UUQ111" s="10"/>
      <c r="UUR111" s="10"/>
      <c r="UUS111" s="10"/>
      <c r="UUT111" s="10"/>
      <c r="UUU111" s="10"/>
      <c r="UUV111" s="10"/>
      <c r="UUW111" s="10"/>
      <c r="UUX111" s="10"/>
      <c r="UUY111" s="10"/>
      <c r="UUZ111" s="10"/>
      <c r="UVA111" s="10"/>
      <c r="UVB111" s="10"/>
      <c r="UVC111" s="10"/>
      <c r="UVD111" s="10"/>
      <c r="UVE111" s="10"/>
      <c r="UVF111" s="10"/>
      <c r="UVG111" s="10"/>
      <c r="UVH111" s="10"/>
      <c r="UVI111" s="10"/>
      <c r="UVJ111" s="10"/>
      <c r="UVK111" s="10"/>
      <c r="UVL111" s="10"/>
      <c r="UVM111" s="10"/>
      <c r="UVN111" s="10"/>
      <c r="UVO111" s="10"/>
      <c r="UVP111" s="10"/>
      <c r="UVQ111" s="10"/>
      <c r="UVR111" s="10"/>
      <c r="UVS111" s="10"/>
      <c r="UVT111" s="10"/>
      <c r="UVU111" s="10"/>
      <c r="UVV111" s="10"/>
      <c r="UVW111" s="10"/>
      <c r="UVX111" s="10"/>
      <c r="UVY111" s="10"/>
      <c r="UVZ111" s="10"/>
      <c r="UWA111" s="10"/>
      <c r="UWB111" s="10"/>
      <c r="UWC111" s="10"/>
      <c r="UWD111" s="10"/>
      <c r="UWE111" s="10"/>
      <c r="UWF111" s="10"/>
      <c r="UWG111" s="10"/>
      <c r="UWH111" s="10"/>
      <c r="UWI111" s="10"/>
      <c r="UWJ111" s="10"/>
      <c r="UWK111" s="10"/>
      <c r="UWL111" s="10"/>
      <c r="UWM111" s="10"/>
      <c r="UWN111" s="10"/>
      <c r="UWO111" s="10"/>
      <c r="UWP111" s="10"/>
      <c r="UWQ111" s="10"/>
      <c r="UWR111" s="10"/>
      <c r="UWS111" s="10"/>
      <c r="UWT111" s="10"/>
      <c r="UWU111" s="10"/>
      <c r="UWV111" s="10"/>
      <c r="UWW111" s="10"/>
      <c r="UWX111" s="10"/>
      <c r="UWY111" s="10"/>
      <c r="UWZ111" s="10"/>
      <c r="UXA111" s="10"/>
      <c r="UXB111" s="10"/>
      <c r="UXC111" s="10"/>
      <c r="UXD111" s="10"/>
      <c r="UXE111" s="10"/>
      <c r="UXF111" s="10"/>
      <c r="UXG111" s="10"/>
      <c r="UXH111" s="10"/>
      <c r="UXI111" s="10"/>
      <c r="UXJ111" s="10"/>
      <c r="UXK111" s="10"/>
      <c r="UXL111" s="10"/>
      <c r="UXM111" s="10"/>
      <c r="UXN111" s="10"/>
      <c r="UXO111" s="10"/>
      <c r="UXP111" s="10"/>
      <c r="UXQ111" s="10"/>
      <c r="UXR111" s="10"/>
      <c r="UXS111" s="10"/>
      <c r="UXT111" s="10"/>
      <c r="UXU111" s="10"/>
      <c r="UXV111" s="10"/>
      <c r="UXW111" s="10"/>
      <c r="UXX111" s="10"/>
      <c r="UXY111" s="10"/>
      <c r="UXZ111" s="10"/>
      <c r="UYA111" s="10"/>
      <c r="UYB111" s="10"/>
      <c r="UYC111" s="10"/>
      <c r="UYD111" s="10"/>
      <c r="UYE111" s="10"/>
      <c r="UYF111" s="10"/>
      <c r="UYG111" s="10"/>
      <c r="UYH111" s="10"/>
      <c r="UYI111" s="10"/>
      <c r="UYJ111" s="10"/>
      <c r="UYK111" s="10"/>
      <c r="UYL111" s="10"/>
      <c r="UYM111" s="10"/>
      <c r="UYN111" s="10"/>
      <c r="UYO111" s="10"/>
      <c r="UYP111" s="10"/>
      <c r="UYQ111" s="10"/>
      <c r="UYR111" s="10"/>
      <c r="UYS111" s="10"/>
      <c r="UYT111" s="10"/>
      <c r="UYU111" s="10"/>
      <c r="UYV111" s="10"/>
      <c r="UYW111" s="10"/>
      <c r="UYX111" s="10"/>
      <c r="UYY111" s="10"/>
      <c r="UYZ111" s="10"/>
      <c r="UZA111" s="10"/>
      <c r="UZB111" s="10"/>
      <c r="UZC111" s="10"/>
      <c r="UZD111" s="10"/>
      <c r="UZE111" s="10"/>
      <c r="UZF111" s="10"/>
      <c r="UZG111" s="10"/>
      <c r="UZH111" s="10"/>
      <c r="UZI111" s="10"/>
      <c r="UZJ111" s="10"/>
      <c r="UZK111" s="10"/>
      <c r="UZL111" s="10"/>
      <c r="UZM111" s="10"/>
      <c r="UZN111" s="10"/>
      <c r="UZO111" s="10"/>
      <c r="UZP111" s="10"/>
      <c r="UZQ111" s="10"/>
      <c r="UZR111" s="10"/>
      <c r="UZS111" s="10"/>
      <c r="UZT111" s="10"/>
      <c r="UZU111" s="10"/>
      <c r="UZV111" s="10"/>
      <c r="UZW111" s="10"/>
      <c r="UZX111" s="10"/>
      <c r="UZY111" s="10"/>
      <c r="UZZ111" s="10"/>
      <c r="VAA111" s="10"/>
      <c r="VAB111" s="10"/>
      <c r="VAC111" s="10"/>
      <c r="VAD111" s="10"/>
      <c r="VAE111" s="10"/>
      <c r="VAF111" s="10"/>
      <c r="VAG111" s="10"/>
      <c r="VAH111" s="10"/>
      <c r="VAI111" s="10"/>
      <c r="VAJ111" s="10"/>
      <c r="VAK111" s="10"/>
      <c r="VAL111" s="10"/>
      <c r="VAM111" s="10"/>
      <c r="VAN111" s="10"/>
      <c r="VAO111" s="10"/>
      <c r="VAP111" s="10"/>
      <c r="VAQ111" s="10"/>
      <c r="VAR111" s="10"/>
      <c r="VAS111" s="10"/>
      <c r="VAT111" s="10"/>
      <c r="VAU111" s="10"/>
      <c r="VAV111" s="10"/>
      <c r="VAW111" s="10"/>
      <c r="VAX111" s="10"/>
      <c r="VAY111" s="10"/>
      <c r="VAZ111" s="10"/>
      <c r="VBA111" s="10"/>
      <c r="VBB111" s="10"/>
      <c r="VBC111" s="10"/>
      <c r="VBD111" s="10"/>
      <c r="VBE111" s="10"/>
      <c r="VBF111" s="10"/>
      <c r="VBG111" s="10"/>
      <c r="VBH111" s="10"/>
      <c r="VBI111" s="10"/>
      <c r="VBJ111" s="10"/>
      <c r="VBK111" s="10"/>
      <c r="VBL111" s="10"/>
      <c r="VBM111" s="10"/>
      <c r="VBN111" s="10"/>
      <c r="VBO111" s="10"/>
      <c r="VBP111" s="10"/>
      <c r="VBQ111" s="10"/>
      <c r="VBR111" s="10"/>
      <c r="VBS111" s="10"/>
      <c r="VBT111" s="10"/>
      <c r="VBU111" s="10"/>
      <c r="VBV111" s="10"/>
      <c r="VBW111" s="10"/>
      <c r="VBX111" s="10"/>
      <c r="VBY111" s="10"/>
      <c r="VBZ111" s="10"/>
      <c r="VCA111" s="10"/>
      <c r="VCB111" s="10"/>
      <c r="VCC111" s="10"/>
      <c r="VCD111" s="10"/>
      <c r="VCE111" s="10"/>
      <c r="VCF111" s="10"/>
      <c r="VCG111" s="10"/>
      <c r="VCH111" s="10"/>
      <c r="VCI111" s="10"/>
      <c r="VCJ111" s="10"/>
      <c r="VCK111" s="10"/>
      <c r="VCL111" s="10"/>
      <c r="VCM111" s="10"/>
      <c r="VCN111" s="10"/>
      <c r="VCO111" s="10"/>
      <c r="VCP111" s="10"/>
      <c r="VCQ111" s="10"/>
      <c r="VCR111" s="10"/>
      <c r="VCS111" s="10"/>
      <c r="VCT111" s="10"/>
      <c r="VCU111" s="10"/>
      <c r="VCV111" s="10"/>
      <c r="VCW111" s="10"/>
      <c r="VCX111" s="10"/>
      <c r="VCY111" s="10"/>
      <c r="VCZ111" s="10"/>
      <c r="VDA111" s="10"/>
      <c r="VDB111" s="10"/>
      <c r="VDC111" s="10"/>
      <c r="VDD111" s="10"/>
      <c r="VDE111" s="10"/>
      <c r="VDF111" s="10"/>
      <c r="VDG111" s="10"/>
      <c r="VDH111" s="10"/>
      <c r="VDI111" s="10"/>
      <c r="VDJ111" s="10"/>
      <c r="VDK111" s="10"/>
      <c r="VDL111" s="10"/>
      <c r="VDM111" s="10"/>
      <c r="VDN111" s="10"/>
      <c r="VDO111" s="10"/>
      <c r="VDP111" s="10"/>
      <c r="VDQ111" s="10"/>
      <c r="VDR111" s="10"/>
      <c r="VDS111" s="10"/>
      <c r="VDT111" s="10"/>
      <c r="VDU111" s="10"/>
      <c r="VDV111" s="10"/>
      <c r="VDW111" s="10"/>
      <c r="VDX111" s="10"/>
      <c r="VDY111" s="10"/>
      <c r="VDZ111" s="10"/>
      <c r="VEA111" s="10"/>
      <c r="VEB111" s="10"/>
      <c r="VEC111" s="10"/>
      <c r="VED111" s="10"/>
      <c r="VEE111" s="10"/>
      <c r="VEF111" s="10"/>
      <c r="VEG111" s="10"/>
      <c r="VEH111" s="10"/>
      <c r="VEI111" s="10"/>
      <c r="VEJ111" s="10"/>
      <c r="VEK111" s="10"/>
      <c r="VEL111" s="10"/>
      <c r="VEM111" s="10"/>
      <c r="VEN111" s="10"/>
      <c r="VEO111" s="10"/>
      <c r="VEP111" s="10"/>
      <c r="VEQ111" s="10"/>
      <c r="VER111" s="10"/>
      <c r="VES111" s="10"/>
      <c r="VET111" s="10"/>
      <c r="VEU111" s="10"/>
      <c r="VEV111" s="10"/>
      <c r="VEW111" s="10"/>
      <c r="VEX111" s="10"/>
      <c r="VEY111" s="10"/>
      <c r="VEZ111" s="10"/>
      <c r="VFA111" s="10"/>
      <c r="VFB111" s="10"/>
      <c r="VFC111" s="10"/>
      <c r="VFD111" s="10"/>
      <c r="VFE111" s="10"/>
      <c r="VFF111" s="10"/>
      <c r="VFG111" s="10"/>
      <c r="VFH111" s="10"/>
      <c r="VFI111" s="10"/>
      <c r="VFJ111" s="10"/>
      <c r="VFK111" s="10"/>
      <c r="VFL111" s="10"/>
      <c r="VFM111" s="10"/>
      <c r="VFN111" s="10"/>
      <c r="VFO111" s="10"/>
      <c r="VFP111" s="10"/>
      <c r="VFQ111" s="10"/>
      <c r="VFR111" s="10"/>
      <c r="VFS111" s="10"/>
      <c r="VFT111" s="10"/>
      <c r="VFU111" s="10"/>
      <c r="VFV111" s="10"/>
      <c r="VFW111" s="10"/>
      <c r="VFX111" s="10"/>
      <c r="VFY111" s="10"/>
      <c r="VFZ111" s="10"/>
      <c r="VGA111" s="10"/>
      <c r="VGB111" s="10"/>
      <c r="VGC111" s="10"/>
      <c r="VGD111" s="10"/>
      <c r="VGE111" s="10"/>
      <c r="VGF111" s="10"/>
      <c r="VGG111" s="10"/>
      <c r="VGH111" s="10"/>
      <c r="VGI111" s="10"/>
      <c r="VGJ111" s="10"/>
      <c r="VGK111" s="10"/>
      <c r="VGL111" s="10"/>
      <c r="VGM111" s="10"/>
      <c r="VGN111" s="10"/>
      <c r="VGO111" s="10"/>
      <c r="VGP111" s="10"/>
      <c r="VGQ111" s="10"/>
      <c r="VGR111" s="10"/>
      <c r="VGS111" s="10"/>
      <c r="VGT111" s="10"/>
      <c r="VGU111" s="10"/>
      <c r="VGV111" s="10"/>
      <c r="VGW111" s="10"/>
      <c r="VGX111" s="10"/>
      <c r="VGY111" s="10"/>
      <c r="VGZ111" s="10"/>
      <c r="VHA111" s="10"/>
      <c r="VHB111" s="10"/>
      <c r="VHC111" s="10"/>
      <c r="VHD111" s="10"/>
      <c r="VHE111" s="10"/>
      <c r="VHF111" s="10"/>
      <c r="VHG111" s="10"/>
      <c r="VHH111" s="10"/>
      <c r="VHI111" s="10"/>
      <c r="VHJ111" s="10"/>
      <c r="VHK111" s="10"/>
      <c r="VHL111" s="10"/>
      <c r="VHM111" s="10"/>
      <c r="VHN111" s="10"/>
      <c r="VHO111" s="10"/>
      <c r="VHP111" s="10"/>
      <c r="VHQ111" s="10"/>
      <c r="VHR111" s="10"/>
      <c r="VHS111" s="10"/>
      <c r="VHT111" s="10"/>
      <c r="VHU111" s="10"/>
      <c r="VHV111" s="10"/>
      <c r="VHW111" s="10"/>
      <c r="VHX111" s="10"/>
      <c r="VHY111" s="10"/>
      <c r="VHZ111" s="10"/>
      <c r="VIA111" s="10"/>
      <c r="VIB111" s="10"/>
      <c r="VIC111" s="10"/>
      <c r="VID111" s="10"/>
      <c r="VIE111" s="10"/>
      <c r="VIF111" s="10"/>
      <c r="VIG111" s="10"/>
      <c r="VIH111" s="10"/>
      <c r="VII111" s="10"/>
      <c r="VIJ111" s="10"/>
      <c r="VIK111" s="10"/>
      <c r="VIL111" s="10"/>
      <c r="VIM111" s="10"/>
      <c r="VIN111" s="10"/>
      <c r="VIO111" s="10"/>
      <c r="VIP111" s="10"/>
      <c r="VIQ111" s="10"/>
      <c r="VIR111" s="10"/>
      <c r="VIS111" s="10"/>
      <c r="VIT111" s="10"/>
      <c r="VIU111" s="10"/>
      <c r="VIV111" s="10"/>
      <c r="VIW111" s="10"/>
      <c r="VIX111" s="10"/>
      <c r="VIY111" s="10"/>
      <c r="VIZ111" s="10"/>
      <c r="VJA111" s="10"/>
      <c r="VJB111" s="10"/>
      <c r="VJC111" s="10"/>
      <c r="VJD111" s="10"/>
      <c r="VJE111" s="10"/>
      <c r="VJF111" s="10"/>
      <c r="VJG111" s="10"/>
      <c r="VJH111" s="10"/>
      <c r="VJI111" s="10"/>
      <c r="VJJ111" s="10"/>
      <c r="VJK111" s="10"/>
      <c r="VJL111" s="10"/>
      <c r="VJM111" s="10"/>
      <c r="VJN111" s="10"/>
      <c r="VJO111" s="10"/>
      <c r="VJP111" s="10"/>
      <c r="VJQ111" s="10"/>
      <c r="VJR111" s="10"/>
      <c r="VJS111" s="10"/>
      <c r="VJT111" s="10"/>
      <c r="VJU111" s="10"/>
      <c r="VJV111" s="10"/>
      <c r="VJW111" s="10"/>
      <c r="VJX111" s="10"/>
      <c r="VJY111" s="10"/>
      <c r="VJZ111" s="10"/>
      <c r="VKA111" s="10"/>
      <c r="VKB111" s="10"/>
      <c r="VKC111" s="10"/>
      <c r="VKD111" s="10"/>
      <c r="VKE111" s="10"/>
      <c r="VKF111" s="10"/>
      <c r="VKG111" s="10"/>
      <c r="VKH111" s="10"/>
      <c r="VKI111" s="10"/>
      <c r="VKJ111" s="10"/>
      <c r="VKK111" s="10"/>
      <c r="VKL111" s="10"/>
      <c r="VKM111" s="10"/>
      <c r="VKN111" s="10"/>
      <c r="VKO111" s="10"/>
      <c r="VKP111" s="10"/>
      <c r="VKQ111" s="10"/>
      <c r="VKR111" s="10"/>
      <c r="VKS111" s="10"/>
      <c r="VKT111" s="10"/>
      <c r="VKU111" s="10"/>
      <c r="VKV111" s="10"/>
      <c r="VKW111" s="10"/>
      <c r="VKX111" s="10"/>
      <c r="VKY111" s="10"/>
      <c r="VKZ111" s="10"/>
      <c r="VLA111" s="10"/>
      <c r="VLB111" s="10"/>
      <c r="VLC111" s="10"/>
      <c r="VLD111" s="10"/>
      <c r="VLE111" s="10"/>
      <c r="VLF111" s="10"/>
      <c r="VLG111" s="10"/>
      <c r="VLH111" s="10"/>
      <c r="VLI111" s="10"/>
      <c r="VLJ111" s="10"/>
      <c r="VLK111" s="10"/>
      <c r="VLL111" s="10"/>
      <c r="VLM111" s="10"/>
      <c r="VLN111" s="10"/>
      <c r="VLO111" s="10"/>
      <c r="VLP111" s="10"/>
      <c r="VLQ111" s="10"/>
      <c r="VLR111" s="10"/>
      <c r="VLS111" s="10"/>
      <c r="VLT111" s="10"/>
      <c r="VLU111" s="10"/>
      <c r="VLV111" s="10"/>
      <c r="VLW111" s="10"/>
      <c r="VLX111" s="10"/>
      <c r="VLY111" s="10"/>
      <c r="VLZ111" s="10"/>
      <c r="VMA111" s="10"/>
      <c r="VMB111" s="10"/>
      <c r="VMC111" s="10"/>
      <c r="VMD111" s="10"/>
      <c r="VME111" s="10"/>
      <c r="VMF111" s="10"/>
      <c r="VMG111" s="10"/>
      <c r="VMH111" s="10"/>
      <c r="VMI111" s="10"/>
      <c r="VMJ111" s="10"/>
      <c r="VMK111" s="10"/>
      <c r="VML111" s="10"/>
      <c r="VMM111" s="10"/>
      <c r="VMN111" s="10"/>
      <c r="VMO111" s="10"/>
      <c r="VMP111" s="10"/>
      <c r="VMQ111" s="10"/>
      <c r="VMR111" s="10"/>
      <c r="VMS111" s="10"/>
      <c r="VMT111" s="10"/>
      <c r="VMU111" s="10"/>
      <c r="VMV111" s="10"/>
      <c r="VMW111" s="10"/>
      <c r="VMX111" s="10"/>
      <c r="VMY111" s="10"/>
      <c r="VMZ111" s="10"/>
      <c r="VNA111" s="10"/>
      <c r="VNB111" s="10"/>
      <c r="VNC111" s="10"/>
      <c r="VND111" s="10"/>
      <c r="VNE111" s="10"/>
      <c r="VNF111" s="10"/>
      <c r="VNG111" s="10"/>
      <c r="VNH111" s="10"/>
      <c r="VNI111" s="10"/>
      <c r="VNJ111" s="10"/>
      <c r="VNK111" s="10"/>
      <c r="VNL111" s="10"/>
      <c r="VNM111" s="10"/>
      <c r="VNN111" s="10"/>
      <c r="VNO111" s="10"/>
      <c r="VNP111" s="10"/>
      <c r="VNQ111" s="10"/>
      <c r="VNR111" s="10"/>
      <c r="VNS111" s="10"/>
      <c r="VNT111" s="10"/>
      <c r="VNU111" s="10"/>
      <c r="VNV111" s="10"/>
      <c r="VNW111" s="10"/>
      <c r="VNX111" s="10"/>
      <c r="VNY111" s="10"/>
      <c r="VNZ111" s="10"/>
      <c r="VOA111" s="10"/>
      <c r="VOB111" s="10"/>
      <c r="VOC111" s="10"/>
      <c r="VOD111" s="10"/>
      <c r="VOE111" s="10"/>
      <c r="VOF111" s="10"/>
      <c r="VOG111" s="10"/>
      <c r="VOH111" s="10"/>
      <c r="VOI111" s="10"/>
      <c r="VOJ111" s="10"/>
      <c r="VOK111" s="10"/>
      <c r="VOL111" s="10"/>
      <c r="VOM111" s="10"/>
      <c r="VON111" s="10"/>
      <c r="VOO111" s="10"/>
      <c r="VOP111" s="10"/>
      <c r="VOQ111" s="10"/>
      <c r="VOR111" s="10"/>
      <c r="VOS111" s="10"/>
      <c r="VOT111" s="10"/>
      <c r="VOU111" s="10"/>
      <c r="VOV111" s="10"/>
      <c r="VOW111" s="10"/>
      <c r="VOX111" s="10"/>
      <c r="VOY111" s="10"/>
      <c r="VOZ111" s="10"/>
      <c r="VPA111" s="10"/>
      <c r="VPB111" s="10"/>
      <c r="VPC111" s="10"/>
      <c r="VPD111" s="10"/>
      <c r="VPE111" s="10"/>
      <c r="VPF111" s="10"/>
      <c r="VPG111" s="10"/>
      <c r="VPH111" s="10"/>
      <c r="VPI111" s="10"/>
      <c r="VPJ111" s="10"/>
      <c r="VPK111" s="10"/>
      <c r="VPL111" s="10"/>
      <c r="VPM111" s="10"/>
      <c r="VPN111" s="10"/>
      <c r="VPO111" s="10"/>
      <c r="VPP111" s="10"/>
      <c r="VPQ111" s="10"/>
      <c r="VPR111" s="10"/>
      <c r="VPS111" s="10"/>
      <c r="VPT111" s="10"/>
      <c r="VPU111" s="10"/>
      <c r="VPV111" s="10"/>
      <c r="VPW111" s="10"/>
      <c r="VPX111" s="10"/>
      <c r="VPY111" s="10"/>
      <c r="VPZ111" s="10"/>
      <c r="VQA111" s="10"/>
      <c r="VQB111" s="10"/>
      <c r="VQC111" s="10"/>
      <c r="VQD111" s="10"/>
      <c r="VQE111" s="10"/>
      <c r="VQF111" s="10"/>
      <c r="VQG111" s="10"/>
      <c r="VQH111" s="10"/>
      <c r="VQI111" s="10"/>
      <c r="VQJ111" s="10"/>
      <c r="VQK111" s="10"/>
      <c r="VQL111" s="10"/>
      <c r="VQM111" s="10"/>
      <c r="VQN111" s="10"/>
      <c r="VQO111" s="10"/>
      <c r="VQP111" s="10"/>
      <c r="VQQ111" s="10"/>
      <c r="VQR111" s="10"/>
      <c r="VQS111" s="10"/>
      <c r="VQT111" s="10"/>
      <c r="VQU111" s="10"/>
      <c r="VQV111" s="10"/>
      <c r="VQW111" s="10"/>
      <c r="VQX111" s="10"/>
      <c r="VQY111" s="10"/>
      <c r="VQZ111" s="10"/>
      <c r="VRA111" s="10"/>
      <c r="VRB111" s="10"/>
      <c r="VRC111" s="10"/>
      <c r="VRD111" s="10"/>
      <c r="VRE111" s="10"/>
      <c r="VRF111" s="10"/>
      <c r="VRG111" s="10"/>
      <c r="VRH111" s="10"/>
      <c r="VRI111" s="10"/>
      <c r="VRJ111" s="10"/>
      <c r="VRK111" s="10"/>
      <c r="VRL111" s="10"/>
      <c r="VRM111" s="10"/>
      <c r="VRN111" s="10"/>
      <c r="VRO111" s="10"/>
      <c r="VRP111" s="10"/>
      <c r="VRQ111" s="10"/>
      <c r="VRR111" s="10"/>
      <c r="VRS111" s="10"/>
      <c r="VRT111" s="10"/>
      <c r="VRU111" s="10"/>
      <c r="VRV111" s="10"/>
      <c r="VRW111" s="10"/>
      <c r="VRX111" s="10"/>
      <c r="VRY111" s="10"/>
      <c r="VRZ111" s="10"/>
      <c r="VSA111" s="10"/>
      <c r="VSB111" s="10"/>
      <c r="VSC111" s="10"/>
      <c r="VSD111" s="10"/>
      <c r="VSE111" s="10"/>
      <c r="VSF111" s="10"/>
      <c r="VSG111" s="10"/>
      <c r="VSH111" s="10"/>
      <c r="VSI111" s="10"/>
      <c r="VSJ111" s="10"/>
      <c r="VSK111" s="10"/>
      <c r="VSL111" s="10"/>
      <c r="VSM111" s="10"/>
      <c r="VSN111" s="10"/>
      <c r="VSO111" s="10"/>
      <c r="VSP111" s="10"/>
      <c r="VSQ111" s="10"/>
      <c r="VSR111" s="10"/>
      <c r="VSS111" s="10"/>
      <c r="VST111" s="10"/>
      <c r="VSU111" s="10"/>
      <c r="VSV111" s="10"/>
      <c r="VSW111" s="10"/>
      <c r="VSX111" s="10"/>
      <c r="VSY111" s="10"/>
      <c r="VSZ111" s="10"/>
      <c r="VTA111" s="10"/>
      <c r="VTB111" s="10"/>
      <c r="VTC111" s="10"/>
      <c r="VTD111" s="10"/>
      <c r="VTE111" s="10"/>
      <c r="VTF111" s="10"/>
      <c r="VTG111" s="10"/>
      <c r="VTH111" s="10"/>
      <c r="VTI111" s="10"/>
      <c r="VTJ111" s="10"/>
      <c r="VTK111" s="10"/>
      <c r="VTL111" s="10"/>
      <c r="VTM111" s="10"/>
      <c r="VTN111" s="10"/>
      <c r="VTO111" s="10"/>
      <c r="VTP111" s="10"/>
      <c r="VTQ111" s="10"/>
      <c r="VTR111" s="10"/>
      <c r="VTS111" s="10"/>
      <c r="VTT111" s="10"/>
      <c r="VTU111" s="10"/>
      <c r="VTV111" s="10"/>
      <c r="VTW111" s="10"/>
      <c r="VTX111" s="10"/>
      <c r="VTY111" s="10"/>
      <c r="VTZ111" s="10"/>
      <c r="VUA111" s="10"/>
      <c r="VUB111" s="10"/>
      <c r="VUC111" s="10"/>
      <c r="VUD111" s="10"/>
      <c r="VUE111" s="10"/>
      <c r="VUF111" s="10"/>
      <c r="VUG111" s="10"/>
      <c r="VUH111" s="10"/>
      <c r="VUI111" s="10"/>
      <c r="VUJ111" s="10"/>
      <c r="VUK111" s="10"/>
      <c r="VUL111" s="10"/>
      <c r="VUM111" s="10"/>
      <c r="VUN111" s="10"/>
      <c r="VUO111" s="10"/>
      <c r="VUP111" s="10"/>
      <c r="VUQ111" s="10"/>
      <c r="VUR111" s="10"/>
      <c r="VUS111" s="10"/>
      <c r="VUT111" s="10"/>
      <c r="VUU111" s="10"/>
      <c r="VUV111" s="10"/>
      <c r="VUW111" s="10"/>
      <c r="VUX111" s="10"/>
      <c r="VUY111" s="10"/>
      <c r="VUZ111" s="10"/>
      <c r="VVA111" s="10"/>
      <c r="VVB111" s="10"/>
      <c r="VVC111" s="10"/>
      <c r="VVD111" s="10"/>
      <c r="VVE111" s="10"/>
      <c r="VVF111" s="10"/>
      <c r="VVG111" s="10"/>
      <c r="VVH111" s="10"/>
      <c r="VVI111" s="10"/>
      <c r="VVJ111" s="10"/>
      <c r="VVK111" s="10"/>
      <c r="VVL111" s="10"/>
      <c r="VVM111" s="10"/>
      <c r="VVN111" s="10"/>
      <c r="VVO111" s="10"/>
      <c r="VVP111" s="10"/>
      <c r="VVQ111" s="10"/>
      <c r="VVR111" s="10"/>
      <c r="VVS111" s="10"/>
      <c r="VVT111" s="10"/>
      <c r="VVU111" s="10"/>
      <c r="VVV111" s="10"/>
      <c r="VVW111" s="10"/>
      <c r="VVX111" s="10"/>
      <c r="VVY111" s="10"/>
      <c r="VVZ111" s="10"/>
      <c r="VWA111" s="10"/>
      <c r="VWB111" s="10"/>
      <c r="VWC111" s="10"/>
      <c r="VWD111" s="10"/>
      <c r="VWE111" s="10"/>
      <c r="VWF111" s="10"/>
      <c r="VWG111" s="10"/>
      <c r="VWH111" s="10"/>
      <c r="VWI111" s="10"/>
      <c r="VWJ111" s="10"/>
      <c r="VWK111" s="10"/>
      <c r="VWL111" s="10"/>
      <c r="VWM111" s="10"/>
      <c r="VWN111" s="10"/>
      <c r="VWO111" s="10"/>
      <c r="VWP111" s="10"/>
      <c r="VWQ111" s="10"/>
      <c r="VWR111" s="10"/>
      <c r="VWS111" s="10"/>
      <c r="VWT111" s="10"/>
      <c r="VWU111" s="10"/>
      <c r="VWV111" s="10"/>
      <c r="VWW111" s="10"/>
      <c r="VWX111" s="10"/>
      <c r="VWY111" s="10"/>
      <c r="VWZ111" s="10"/>
      <c r="VXA111" s="10"/>
      <c r="VXB111" s="10"/>
      <c r="VXC111" s="10"/>
      <c r="VXD111" s="10"/>
      <c r="VXE111" s="10"/>
      <c r="VXF111" s="10"/>
      <c r="VXG111" s="10"/>
      <c r="VXH111" s="10"/>
      <c r="VXI111" s="10"/>
      <c r="VXJ111" s="10"/>
      <c r="VXK111" s="10"/>
      <c r="VXL111" s="10"/>
      <c r="VXM111" s="10"/>
      <c r="VXN111" s="10"/>
      <c r="VXO111" s="10"/>
      <c r="VXP111" s="10"/>
      <c r="VXQ111" s="10"/>
      <c r="VXR111" s="10"/>
      <c r="VXS111" s="10"/>
      <c r="VXT111" s="10"/>
      <c r="VXU111" s="10"/>
      <c r="VXV111" s="10"/>
      <c r="VXW111" s="10"/>
      <c r="VXX111" s="10"/>
      <c r="VXY111" s="10"/>
      <c r="VXZ111" s="10"/>
      <c r="VYA111" s="10"/>
      <c r="VYB111" s="10"/>
      <c r="VYC111" s="10"/>
      <c r="VYD111" s="10"/>
      <c r="VYE111" s="10"/>
      <c r="VYF111" s="10"/>
      <c r="VYG111" s="10"/>
      <c r="VYH111" s="10"/>
      <c r="VYI111" s="10"/>
      <c r="VYJ111" s="10"/>
      <c r="VYK111" s="10"/>
      <c r="VYL111" s="10"/>
      <c r="VYM111" s="10"/>
      <c r="VYN111" s="10"/>
      <c r="VYO111" s="10"/>
      <c r="VYP111" s="10"/>
      <c r="VYQ111" s="10"/>
      <c r="VYR111" s="10"/>
      <c r="VYS111" s="10"/>
      <c r="VYT111" s="10"/>
      <c r="VYU111" s="10"/>
      <c r="VYV111" s="10"/>
      <c r="VYW111" s="10"/>
      <c r="VYX111" s="10"/>
      <c r="VYY111" s="10"/>
      <c r="VYZ111" s="10"/>
      <c r="VZA111" s="10"/>
      <c r="VZB111" s="10"/>
      <c r="VZC111" s="10"/>
      <c r="VZD111" s="10"/>
      <c r="VZE111" s="10"/>
      <c r="VZF111" s="10"/>
      <c r="VZG111" s="10"/>
      <c r="VZH111" s="10"/>
      <c r="VZI111" s="10"/>
      <c r="VZJ111" s="10"/>
      <c r="VZK111" s="10"/>
      <c r="VZL111" s="10"/>
      <c r="VZM111" s="10"/>
      <c r="VZN111" s="10"/>
      <c r="VZO111" s="10"/>
      <c r="VZP111" s="10"/>
      <c r="VZQ111" s="10"/>
      <c r="VZR111" s="10"/>
      <c r="VZS111" s="10"/>
      <c r="VZT111" s="10"/>
      <c r="VZU111" s="10"/>
      <c r="VZV111" s="10"/>
      <c r="VZW111" s="10"/>
      <c r="VZX111" s="10"/>
      <c r="VZY111" s="10"/>
      <c r="VZZ111" s="10"/>
      <c r="WAA111" s="10"/>
      <c r="WAB111" s="10"/>
      <c r="WAC111" s="10"/>
      <c r="WAD111" s="10"/>
      <c r="WAE111" s="10"/>
      <c r="WAF111" s="10"/>
      <c r="WAG111" s="10"/>
      <c r="WAH111" s="10"/>
      <c r="WAI111" s="10"/>
      <c r="WAJ111" s="10"/>
      <c r="WAK111" s="10"/>
      <c r="WAL111" s="10"/>
      <c r="WAM111" s="10"/>
      <c r="WAN111" s="10"/>
      <c r="WAO111" s="10"/>
      <c r="WAP111" s="10"/>
      <c r="WAQ111" s="10"/>
      <c r="WAR111" s="10"/>
      <c r="WAS111" s="10"/>
      <c r="WAT111" s="10"/>
      <c r="WAU111" s="10"/>
      <c r="WAV111" s="10"/>
      <c r="WAW111" s="10"/>
      <c r="WAX111" s="10"/>
      <c r="WAY111" s="10"/>
      <c r="WAZ111" s="10"/>
      <c r="WBA111" s="10"/>
      <c r="WBB111" s="10"/>
      <c r="WBC111" s="10"/>
      <c r="WBD111" s="10"/>
      <c r="WBE111" s="10"/>
      <c r="WBF111" s="10"/>
      <c r="WBG111" s="10"/>
      <c r="WBH111" s="10"/>
      <c r="WBI111" s="10"/>
      <c r="WBJ111" s="10"/>
      <c r="WBK111" s="10"/>
      <c r="WBL111" s="10"/>
      <c r="WBM111" s="10"/>
      <c r="WBN111" s="10"/>
      <c r="WBO111" s="10"/>
      <c r="WBP111" s="10"/>
      <c r="WBQ111" s="10"/>
      <c r="WBR111" s="10"/>
      <c r="WBS111" s="10"/>
      <c r="WBT111" s="10"/>
      <c r="WBU111" s="10"/>
      <c r="WBV111" s="10"/>
      <c r="WBW111" s="10"/>
      <c r="WBX111" s="10"/>
      <c r="WBY111" s="10"/>
      <c r="WBZ111" s="10"/>
      <c r="WCA111" s="10"/>
      <c r="WCB111" s="10"/>
      <c r="WCC111" s="10"/>
      <c r="WCD111" s="10"/>
      <c r="WCE111" s="10"/>
      <c r="WCF111" s="10"/>
      <c r="WCG111" s="10"/>
      <c r="WCH111" s="10"/>
      <c r="WCI111" s="10"/>
      <c r="WCJ111" s="10"/>
      <c r="WCK111" s="10"/>
      <c r="WCL111" s="10"/>
      <c r="WCM111" s="10"/>
      <c r="WCN111" s="10"/>
      <c r="WCO111" s="10"/>
      <c r="WCP111" s="10"/>
      <c r="WCQ111" s="10"/>
      <c r="WCR111" s="10"/>
      <c r="WCS111" s="10"/>
      <c r="WCT111" s="10"/>
      <c r="WCU111" s="10"/>
      <c r="WCV111" s="10"/>
      <c r="WCW111" s="10"/>
      <c r="WCX111" s="10"/>
      <c r="WCY111" s="10"/>
      <c r="WCZ111" s="10"/>
      <c r="WDA111" s="10"/>
      <c r="WDB111" s="10"/>
      <c r="WDC111" s="10"/>
      <c r="WDD111" s="10"/>
      <c r="WDE111" s="10"/>
      <c r="WDF111" s="10"/>
      <c r="WDG111" s="10"/>
      <c r="WDH111" s="10"/>
      <c r="WDI111" s="10"/>
      <c r="WDJ111" s="10"/>
      <c r="WDK111" s="10"/>
      <c r="WDL111" s="10"/>
      <c r="WDM111" s="10"/>
      <c r="WDN111" s="10"/>
      <c r="WDO111" s="10"/>
      <c r="WDP111" s="10"/>
      <c r="WDQ111" s="10"/>
      <c r="WDR111" s="10"/>
      <c r="WDS111" s="10"/>
      <c r="WDT111" s="10"/>
      <c r="WDU111" s="10"/>
      <c r="WDV111" s="10"/>
      <c r="WDW111" s="10"/>
      <c r="WDX111" s="10"/>
      <c r="WDY111" s="10"/>
      <c r="WDZ111" s="10"/>
      <c r="WEA111" s="10"/>
      <c r="WEB111" s="10"/>
      <c r="WEC111" s="10"/>
      <c r="WED111" s="10"/>
      <c r="WEE111" s="10"/>
      <c r="WEF111" s="10"/>
      <c r="WEG111" s="10"/>
      <c r="WEH111" s="10"/>
      <c r="WEI111" s="10"/>
      <c r="WEJ111" s="10"/>
      <c r="WEK111" s="10"/>
      <c r="WEL111" s="10"/>
      <c r="WEM111" s="10"/>
      <c r="WEN111" s="10"/>
      <c r="WEO111" s="10"/>
      <c r="WEP111" s="10"/>
      <c r="WEQ111" s="10"/>
      <c r="WER111" s="10"/>
      <c r="WES111" s="10"/>
      <c r="WET111" s="10"/>
      <c r="WEU111" s="10"/>
      <c r="WEV111" s="10"/>
      <c r="WEW111" s="10"/>
      <c r="WEX111" s="10"/>
      <c r="WEY111" s="10"/>
      <c r="WEZ111" s="10"/>
      <c r="WFA111" s="10"/>
      <c r="WFB111" s="10"/>
      <c r="WFC111" s="10"/>
      <c r="WFD111" s="10"/>
      <c r="WFE111" s="10"/>
      <c r="WFF111" s="10"/>
      <c r="WFG111" s="10"/>
      <c r="WFH111" s="10"/>
      <c r="WFI111" s="10"/>
      <c r="WFJ111" s="10"/>
      <c r="WFK111" s="10"/>
      <c r="WFL111" s="10"/>
      <c r="WFM111" s="10"/>
      <c r="WFN111" s="10"/>
      <c r="WFO111" s="10"/>
      <c r="WFP111" s="10"/>
      <c r="WFQ111" s="10"/>
      <c r="WFR111" s="10"/>
      <c r="WFS111" s="10"/>
      <c r="WFT111" s="10"/>
      <c r="WFU111" s="10"/>
      <c r="WFV111" s="10"/>
      <c r="WFW111" s="10"/>
      <c r="WFX111" s="10"/>
      <c r="WFY111" s="10"/>
      <c r="WFZ111" s="10"/>
      <c r="WGA111" s="10"/>
      <c r="WGB111" s="10"/>
      <c r="WGC111" s="10"/>
      <c r="WGD111" s="10"/>
      <c r="WGE111" s="10"/>
      <c r="WGF111" s="10"/>
      <c r="WGG111" s="10"/>
      <c r="WGH111" s="10"/>
      <c r="WGI111" s="10"/>
      <c r="WGJ111" s="10"/>
      <c r="WGK111" s="10"/>
      <c r="WGL111" s="10"/>
      <c r="WGM111" s="10"/>
      <c r="WGN111" s="10"/>
      <c r="WGO111" s="10"/>
      <c r="WGP111" s="10"/>
      <c r="WGQ111" s="10"/>
      <c r="WGR111" s="10"/>
      <c r="WGS111" s="10"/>
      <c r="WGT111" s="10"/>
      <c r="WGU111" s="10"/>
      <c r="WGV111" s="10"/>
      <c r="WGW111" s="10"/>
      <c r="WGX111" s="10"/>
      <c r="WGY111" s="10"/>
      <c r="WGZ111" s="10"/>
      <c r="WHA111" s="10"/>
      <c r="WHB111" s="10"/>
      <c r="WHC111" s="10"/>
      <c r="WHD111" s="10"/>
      <c r="WHE111" s="10"/>
      <c r="WHF111" s="10"/>
      <c r="WHG111" s="10"/>
      <c r="WHH111" s="10"/>
      <c r="WHI111" s="10"/>
      <c r="WHJ111" s="10"/>
      <c r="WHK111" s="10"/>
      <c r="WHL111" s="10"/>
      <c r="WHM111" s="10"/>
      <c r="WHN111" s="10"/>
      <c r="WHO111" s="10"/>
      <c r="WHP111" s="10"/>
      <c r="WHQ111" s="10"/>
      <c r="WHR111" s="10"/>
      <c r="WHS111" s="10"/>
      <c r="WHT111" s="10"/>
      <c r="WHU111" s="10"/>
      <c r="WHV111" s="10"/>
      <c r="WHW111" s="10"/>
      <c r="WHX111" s="10"/>
      <c r="WHY111" s="10"/>
      <c r="WHZ111" s="10"/>
      <c r="WIA111" s="10"/>
      <c r="WIB111" s="10"/>
      <c r="WIC111" s="10"/>
      <c r="WID111" s="10"/>
      <c r="WIE111" s="10"/>
      <c r="WIF111" s="10"/>
      <c r="WIG111" s="10"/>
      <c r="WIH111" s="10"/>
      <c r="WII111" s="10"/>
      <c r="WIJ111" s="10"/>
      <c r="WIK111" s="10"/>
      <c r="WIL111" s="10"/>
      <c r="WIM111" s="10"/>
      <c r="WIN111" s="10"/>
      <c r="WIO111" s="10"/>
      <c r="WIP111" s="10"/>
      <c r="WIQ111" s="10"/>
      <c r="WIR111" s="10"/>
      <c r="WIS111" s="10"/>
      <c r="WIT111" s="10"/>
      <c r="WIU111" s="10"/>
      <c r="WIV111" s="10"/>
      <c r="WIW111" s="10"/>
      <c r="WIX111" s="10"/>
      <c r="WIY111" s="10"/>
      <c r="WIZ111" s="10"/>
      <c r="WJA111" s="10"/>
      <c r="WJB111" s="10"/>
      <c r="WJC111" s="10"/>
      <c r="WJD111" s="10"/>
      <c r="WJE111" s="10"/>
      <c r="WJF111" s="10"/>
      <c r="WJG111" s="10"/>
      <c r="WJH111" s="10"/>
      <c r="WJI111" s="10"/>
      <c r="WJJ111" s="10"/>
      <c r="WJK111" s="10"/>
      <c r="WJL111" s="10"/>
      <c r="WJM111" s="10"/>
      <c r="WJN111" s="10"/>
      <c r="WJO111" s="10"/>
      <c r="WJP111" s="10"/>
      <c r="WJQ111" s="10"/>
      <c r="WJR111" s="10"/>
      <c r="WJS111" s="10"/>
      <c r="WJT111" s="10"/>
      <c r="WJU111" s="10"/>
      <c r="WJV111" s="10"/>
      <c r="WJW111" s="10"/>
      <c r="WJX111" s="10"/>
      <c r="WJY111" s="10"/>
      <c r="WJZ111" s="10"/>
      <c r="WKA111" s="10"/>
      <c r="WKB111" s="10"/>
      <c r="WKC111" s="10"/>
      <c r="WKD111" s="10"/>
      <c r="WKE111" s="10"/>
      <c r="WKF111" s="10"/>
      <c r="WKG111" s="10"/>
      <c r="WKH111" s="10"/>
      <c r="WKI111" s="10"/>
      <c r="WKJ111" s="10"/>
      <c r="WKK111" s="10"/>
      <c r="WKL111" s="10"/>
      <c r="WKM111" s="10"/>
      <c r="WKN111" s="10"/>
      <c r="WKO111" s="10"/>
      <c r="WKP111" s="10"/>
      <c r="WKQ111" s="10"/>
      <c r="WKR111" s="10"/>
      <c r="WKS111" s="10"/>
      <c r="WKT111" s="10"/>
      <c r="WKU111" s="10"/>
      <c r="WKV111" s="10"/>
      <c r="WKW111" s="10"/>
      <c r="WKX111" s="10"/>
      <c r="WKY111" s="10"/>
      <c r="WKZ111" s="10"/>
      <c r="WLA111" s="10"/>
      <c r="WLB111" s="10"/>
      <c r="WLC111" s="10"/>
      <c r="WLD111" s="10"/>
      <c r="WLE111" s="10"/>
      <c r="WLF111" s="10"/>
      <c r="WLG111" s="10"/>
      <c r="WLH111" s="10"/>
      <c r="WLI111" s="10"/>
      <c r="WLJ111" s="10"/>
      <c r="WLK111" s="10"/>
      <c r="WLL111" s="10"/>
      <c r="WLM111" s="10"/>
      <c r="WLN111" s="10"/>
      <c r="WLO111" s="10"/>
      <c r="WLP111" s="10"/>
      <c r="WLQ111" s="10"/>
      <c r="WLR111" s="10"/>
      <c r="WLS111" s="10"/>
      <c r="WLT111" s="10"/>
      <c r="WLU111" s="10"/>
      <c r="WLV111" s="10"/>
      <c r="WLW111" s="10"/>
      <c r="WLX111" s="10"/>
      <c r="WLY111" s="10"/>
      <c r="WLZ111" s="10"/>
      <c r="WMA111" s="10"/>
      <c r="WMB111" s="10"/>
      <c r="WMC111" s="10"/>
      <c r="WMD111" s="10"/>
      <c r="WME111" s="10"/>
      <c r="WMF111" s="10"/>
      <c r="WMG111" s="10"/>
      <c r="WMH111" s="10"/>
      <c r="WMI111" s="10"/>
      <c r="WMJ111" s="10"/>
      <c r="WMK111" s="10"/>
      <c r="WML111" s="10"/>
      <c r="WMM111" s="10"/>
      <c r="WMN111" s="10"/>
      <c r="WMO111" s="10"/>
      <c r="WMP111" s="10"/>
      <c r="WMQ111" s="10"/>
      <c r="WMR111" s="10"/>
      <c r="WMS111" s="10"/>
      <c r="WMT111" s="10"/>
      <c r="WMU111" s="10"/>
      <c r="WMV111" s="10"/>
      <c r="WMW111" s="10"/>
      <c r="WMX111" s="10"/>
      <c r="WMY111" s="10"/>
      <c r="WMZ111" s="10"/>
      <c r="WNA111" s="10"/>
      <c r="WNB111" s="10"/>
      <c r="WNC111" s="10"/>
      <c r="WND111" s="10"/>
      <c r="WNE111" s="10"/>
      <c r="WNF111" s="10"/>
      <c r="WNG111" s="10"/>
      <c r="WNH111" s="10"/>
      <c r="WNI111" s="10"/>
      <c r="WNJ111" s="10"/>
      <c r="WNK111" s="10"/>
      <c r="WNL111" s="10"/>
      <c r="WNM111" s="10"/>
      <c r="WNN111" s="10"/>
      <c r="WNO111" s="10"/>
      <c r="WNP111" s="10"/>
      <c r="WNQ111" s="10"/>
      <c r="WNR111" s="10"/>
      <c r="WNS111" s="10"/>
      <c r="WNT111" s="10"/>
      <c r="WNU111" s="10"/>
      <c r="WNV111" s="10"/>
      <c r="WNW111" s="10"/>
      <c r="WNX111" s="10"/>
      <c r="WNY111" s="10"/>
      <c r="WNZ111" s="10"/>
      <c r="WOA111" s="10"/>
      <c r="WOB111" s="10"/>
      <c r="WOC111" s="10"/>
      <c r="WOD111" s="10"/>
      <c r="WOE111" s="10"/>
      <c r="WOF111" s="10"/>
      <c r="WOG111" s="10"/>
      <c r="WOH111" s="10"/>
      <c r="WOI111" s="10"/>
      <c r="WOJ111" s="10"/>
      <c r="WOK111" s="10"/>
      <c r="WOL111" s="10"/>
      <c r="WOM111" s="10"/>
      <c r="WON111" s="10"/>
      <c r="WOO111" s="10"/>
      <c r="WOP111" s="10"/>
      <c r="WOQ111" s="10"/>
      <c r="WOR111" s="10"/>
      <c r="WOS111" s="10"/>
      <c r="WOT111" s="10"/>
      <c r="WOU111" s="10"/>
      <c r="WOV111" s="10"/>
      <c r="WOW111" s="10"/>
      <c r="WOX111" s="10"/>
      <c r="WOY111" s="10"/>
      <c r="WOZ111" s="10"/>
      <c r="WPA111" s="10"/>
      <c r="WPB111" s="10"/>
      <c r="WPC111" s="10"/>
      <c r="WPD111" s="10"/>
      <c r="WPE111" s="10"/>
      <c r="WPF111" s="10"/>
      <c r="WPG111" s="10"/>
      <c r="WPH111" s="10"/>
      <c r="WPI111" s="10"/>
      <c r="WPJ111" s="10"/>
      <c r="WPK111" s="10"/>
      <c r="WPL111" s="10"/>
      <c r="WPM111" s="10"/>
      <c r="WPN111" s="10"/>
      <c r="WPO111" s="10"/>
      <c r="WPP111" s="10"/>
      <c r="WPQ111" s="10"/>
      <c r="WPR111" s="10"/>
      <c r="WPS111" s="10"/>
      <c r="WPT111" s="10"/>
      <c r="WPU111" s="10"/>
      <c r="WPV111" s="10"/>
      <c r="WPW111" s="10"/>
      <c r="WPX111" s="10"/>
      <c r="WPY111" s="10"/>
      <c r="WPZ111" s="10"/>
      <c r="WQA111" s="10"/>
      <c r="WQB111" s="10"/>
      <c r="WQC111" s="10"/>
      <c r="WQD111" s="10"/>
      <c r="WQE111" s="10"/>
      <c r="WQF111" s="10"/>
      <c r="WQG111" s="10"/>
      <c r="WQH111" s="10"/>
      <c r="WQI111" s="10"/>
      <c r="WQJ111" s="10"/>
      <c r="WQK111" s="10"/>
      <c r="WQL111" s="10"/>
      <c r="WQM111" s="10"/>
      <c r="WQN111" s="10"/>
      <c r="WQO111" s="10"/>
      <c r="WQP111" s="10"/>
      <c r="WQQ111" s="10"/>
      <c r="WQR111" s="10"/>
      <c r="WQS111" s="10"/>
      <c r="WQT111" s="10"/>
      <c r="WQU111" s="10"/>
      <c r="WQV111" s="10"/>
      <c r="WQW111" s="10"/>
      <c r="WQX111" s="10"/>
      <c r="WQY111" s="10"/>
      <c r="WQZ111" s="10"/>
      <c r="WRA111" s="10"/>
      <c r="WRB111" s="10"/>
      <c r="WRC111" s="10"/>
      <c r="WRD111" s="10"/>
      <c r="WRE111" s="10"/>
      <c r="WRF111" s="10"/>
      <c r="WRG111" s="10"/>
      <c r="WRH111" s="10"/>
      <c r="WRI111" s="10"/>
      <c r="WRJ111" s="10"/>
      <c r="WRK111" s="10"/>
      <c r="WRL111" s="10"/>
      <c r="WRM111" s="10"/>
      <c r="WRN111" s="10"/>
      <c r="WRO111" s="10"/>
      <c r="WRP111" s="10"/>
      <c r="WRQ111" s="10"/>
      <c r="WRR111" s="10"/>
      <c r="WRS111" s="10"/>
      <c r="WRT111" s="10"/>
      <c r="WRU111" s="10"/>
      <c r="WRV111" s="10"/>
      <c r="WRW111" s="10"/>
      <c r="WRX111" s="10"/>
      <c r="WRY111" s="10"/>
      <c r="WRZ111" s="10"/>
      <c r="WSA111" s="10"/>
      <c r="WSB111" s="10"/>
      <c r="WSC111" s="10"/>
      <c r="WSD111" s="10"/>
      <c r="WSE111" s="10"/>
      <c r="WSF111" s="10"/>
      <c r="WSG111" s="10"/>
      <c r="WSH111" s="10"/>
      <c r="WSI111" s="10"/>
      <c r="WSJ111" s="10"/>
      <c r="WSK111" s="10"/>
      <c r="WSL111" s="10"/>
      <c r="WSM111" s="10"/>
      <c r="WSN111" s="10"/>
      <c r="WSO111" s="10"/>
      <c r="WSP111" s="10"/>
      <c r="WSQ111" s="10"/>
      <c r="WSR111" s="10"/>
      <c r="WSS111" s="10"/>
      <c r="WST111" s="10"/>
      <c r="WSU111" s="10"/>
      <c r="WSV111" s="10"/>
      <c r="WSW111" s="10"/>
      <c r="WSX111" s="10"/>
      <c r="WSY111" s="10"/>
      <c r="WSZ111" s="10"/>
      <c r="WTA111" s="10"/>
      <c r="WTB111" s="10"/>
      <c r="WTC111" s="10"/>
      <c r="WTD111" s="10"/>
      <c r="WTE111" s="10"/>
      <c r="WTF111" s="10"/>
      <c r="WTG111" s="10"/>
      <c r="WTH111" s="10"/>
      <c r="WTI111" s="10"/>
      <c r="WTJ111" s="10"/>
      <c r="WTK111" s="10"/>
      <c r="WTL111" s="10"/>
      <c r="WTM111" s="10"/>
      <c r="WTN111" s="10"/>
      <c r="WTO111" s="10"/>
      <c r="WTP111" s="10"/>
      <c r="WTQ111" s="10"/>
      <c r="WTR111" s="10"/>
      <c r="WTS111" s="10"/>
      <c r="WTT111" s="10"/>
      <c r="WTU111" s="10"/>
      <c r="WTV111" s="10"/>
      <c r="WTW111" s="10"/>
      <c r="WTX111" s="10"/>
      <c r="WTY111" s="10"/>
      <c r="WTZ111" s="10"/>
      <c r="WUA111" s="10"/>
      <c r="WUB111" s="10"/>
      <c r="WUC111" s="10"/>
      <c r="WUD111" s="10"/>
      <c r="WUE111" s="10"/>
      <c r="WUF111" s="10"/>
      <c r="WUG111" s="10"/>
      <c r="WUH111" s="10"/>
      <c r="WUI111" s="10"/>
      <c r="WUJ111" s="10"/>
      <c r="WUK111" s="10"/>
      <c r="WUL111" s="10"/>
      <c r="WUM111" s="10"/>
      <c r="WUN111" s="10"/>
      <c r="WUO111" s="10"/>
      <c r="WUP111" s="10"/>
      <c r="WUQ111" s="10"/>
      <c r="WUR111" s="10"/>
      <c r="WUS111" s="10"/>
      <c r="WUT111" s="10"/>
      <c r="WUU111" s="10"/>
      <c r="WUV111" s="10"/>
      <c r="WUW111" s="10"/>
      <c r="WUX111" s="10"/>
      <c r="WUY111" s="10"/>
      <c r="WUZ111" s="10"/>
      <c r="WVA111" s="10"/>
      <c r="WVB111" s="10"/>
      <c r="WVC111" s="10"/>
      <c r="WVD111" s="10"/>
      <c r="WVE111" s="10"/>
      <c r="WVF111" s="10"/>
      <c r="WVG111" s="10"/>
      <c r="WVH111" s="10"/>
      <c r="WVI111" s="10"/>
      <c r="WVJ111" s="10"/>
      <c r="WVK111" s="10"/>
      <c r="WVL111" s="10"/>
      <c r="WVM111" s="10"/>
      <c r="WVN111" s="10"/>
      <c r="WVO111" s="10"/>
      <c r="WVP111" s="10"/>
      <c r="WVQ111" s="10"/>
      <c r="WVR111" s="10"/>
      <c r="WVS111" s="10"/>
      <c r="WVT111" s="10"/>
      <c r="WVU111" s="10"/>
      <c r="WVV111" s="10"/>
      <c r="WVW111" s="10"/>
      <c r="WVX111" s="10"/>
      <c r="WVY111" s="10"/>
      <c r="WVZ111" s="10"/>
      <c r="WWA111" s="10"/>
      <c r="WWB111" s="10"/>
      <c r="WWC111" s="10"/>
      <c r="WWD111" s="10"/>
      <c r="WWE111" s="10"/>
      <c r="WWF111" s="10"/>
      <c r="WWG111" s="10"/>
      <c r="WWH111" s="10"/>
      <c r="WWI111" s="10"/>
      <c r="WWJ111" s="10"/>
      <c r="WWK111" s="10"/>
      <c r="WWL111" s="10"/>
      <c r="WWM111" s="10"/>
      <c r="WWN111" s="10"/>
      <c r="WWO111" s="10"/>
      <c r="WWP111" s="10"/>
      <c r="WWQ111" s="10"/>
      <c r="WWR111" s="10"/>
      <c r="WWS111" s="10"/>
      <c r="WWT111" s="10"/>
      <c r="WWU111" s="10"/>
      <c r="WWV111" s="10"/>
      <c r="WWW111" s="10"/>
      <c r="WWX111" s="10"/>
      <c r="WWY111" s="10"/>
      <c r="WWZ111" s="10"/>
      <c r="WXA111" s="10"/>
      <c r="WXB111" s="10"/>
      <c r="WXC111" s="10"/>
      <c r="WXD111" s="10"/>
      <c r="WXE111" s="10"/>
      <c r="WXF111" s="10"/>
      <c r="WXG111" s="10"/>
      <c r="WXH111" s="10"/>
      <c r="WXI111" s="10"/>
      <c r="WXJ111" s="10"/>
      <c r="WXK111" s="10"/>
      <c r="WXL111" s="10"/>
      <c r="WXM111" s="10"/>
      <c r="WXN111" s="10"/>
      <c r="WXO111" s="10"/>
      <c r="WXP111" s="10"/>
      <c r="WXQ111" s="10"/>
      <c r="WXR111" s="10"/>
      <c r="WXS111" s="10"/>
      <c r="WXT111" s="10"/>
      <c r="WXU111" s="10"/>
      <c r="WXV111" s="10"/>
      <c r="WXW111" s="10"/>
      <c r="WXX111" s="10"/>
      <c r="WXY111" s="10"/>
      <c r="WXZ111" s="10"/>
      <c r="WYA111" s="10"/>
      <c r="WYB111" s="10"/>
      <c r="WYC111" s="10"/>
      <c r="WYD111" s="10"/>
      <c r="WYE111" s="10"/>
      <c r="WYF111" s="10"/>
      <c r="WYG111" s="10"/>
      <c r="WYH111" s="10"/>
      <c r="WYI111" s="10"/>
      <c r="WYJ111" s="10"/>
      <c r="WYK111" s="10"/>
      <c r="WYL111" s="10"/>
      <c r="WYM111" s="10"/>
      <c r="WYN111" s="10"/>
      <c r="WYO111" s="10"/>
      <c r="WYP111" s="10"/>
      <c r="WYQ111" s="10"/>
      <c r="WYR111" s="10"/>
      <c r="WYS111" s="10"/>
      <c r="WYT111" s="10"/>
      <c r="WYU111" s="10"/>
      <c r="WYV111" s="10"/>
      <c r="WYW111" s="10"/>
      <c r="WYX111" s="10"/>
      <c r="WYY111" s="10"/>
      <c r="WYZ111" s="10"/>
      <c r="WZA111" s="10"/>
      <c r="WZB111" s="10"/>
      <c r="WZC111" s="10"/>
      <c r="WZD111" s="10"/>
      <c r="WZE111" s="10"/>
      <c r="WZF111" s="10"/>
      <c r="WZG111" s="10"/>
      <c r="WZH111" s="10"/>
      <c r="WZI111" s="10"/>
      <c r="WZJ111" s="10"/>
      <c r="WZK111" s="10"/>
      <c r="WZL111" s="10"/>
      <c r="WZM111" s="10"/>
      <c r="WZN111" s="10"/>
      <c r="WZO111" s="10"/>
      <c r="WZP111" s="10"/>
      <c r="WZQ111" s="10"/>
      <c r="WZR111" s="10"/>
      <c r="WZS111" s="10"/>
      <c r="WZT111" s="10"/>
      <c r="WZU111" s="10"/>
      <c r="WZV111" s="10"/>
      <c r="WZW111" s="10"/>
      <c r="WZX111" s="10"/>
      <c r="WZY111" s="10"/>
      <c r="WZZ111" s="10"/>
      <c r="XAA111" s="10"/>
      <c r="XAB111" s="10"/>
      <c r="XAC111" s="10"/>
      <c r="XAD111" s="10"/>
      <c r="XAE111" s="10"/>
      <c r="XAF111" s="10"/>
      <c r="XAG111" s="10"/>
      <c r="XAH111" s="10"/>
      <c r="XAI111" s="10"/>
      <c r="XAJ111" s="10"/>
      <c r="XAK111" s="10"/>
      <c r="XAL111" s="10"/>
      <c r="XAM111" s="10"/>
      <c r="XAN111" s="10"/>
      <c r="XAO111" s="10"/>
      <c r="XAP111" s="10"/>
      <c r="XAQ111" s="10"/>
      <c r="XAR111" s="10"/>
      <c r="XAS111" s="10"/>
      <c r="XAT111" s="10"/>
      <c r="XAU111" s="10"/>
      <c r="XAV111" s="10"/>
      <c r="XAW111" s="10"/>
      <c r="XAX111" s="10"/>
      <c r="XAY111" s="10"/>
      <c r="XAZ111" s="10"/>
      <c r="XBA111" s="10"/>
      <c r="XBB111" s="10"/>
      <c r="XBC111" s="10"/>
      <c r="XBD111" s="10"/>
      <c r="XBE111" s="10"/>
      <c r="XBF111" s="10"/>
      <c r="XBG111" s="10"/>
      <c r="XBH111" s="10"/>
      <c r="XBI111" s="10"/>
      <c r="XBJ111" s="10"/>
      <c r="XBK111" s="10"/>
      <c r="XBL111" s="10"/>
      <c r="XBM111" s="10"/>
      <c r="XBN111" s="10"/>
      <c r="XBO111" s="10"/>
      <c r="XBP111" s="10"/>
      <c r="XBQ111" s="10"/>
      <c r="XBR111" s="10"/>
      <c r="XBS111" s="10"/>
      <c r="XBT111" s="10"/>
      <c r="XBU111" s="10"/>
      <c r="XBV111" s="10"/>
      <c r="XBW111" s="10"/>
      <c r="XBX111" s="10"/>
      <c r="XBY111" s="10"/>
      <c r="XBZ111" s="10"/>
      <c r="XCA111" s="10"/>
      <c r="XCB111" s="10"/>
      <c r="XCC111" s="10"/>
      <c r="XCD111" s="10"/>
      <c r="XCE111" s="10"/>
      <c r="XCF111" s="10"/>
      <c r="XCG111" s="10"/>
      <c r="XCH111" s="10"/>
      <c r="XCI111" s="10"/>
      <c r="XCJ111" s="10"/>
      <c r="XCK111" s="10"/>
      <c r="XCL111" s="10"/>
      <c r="XCM111" s="10"/>
      <c r="XCN111" s="10"/>
      <c r="XCO111" s="10"/>
      <c r="XCP111" s="10"/>
      <c r="XCQ111" s="10"/>
      <c r="XCR111" s="10"/>
      <c r="XCS111" s="10"/>
      <c r="XCT111" s="10"/>
      <c r="XCU111" s="10"/>
      <c r="XCV111" s="10"/>
      <c r="XCW111" s="10"/>
      <c r="XCX111" s="10"/>
      <c r="XCY111" s="10"/>
      <c r="XCZ111" s="10"/>
      <c r="XDA111" s="10"/>
      <c r="XDB111" s="10"/>
      <c r="XDC111" s="10"/>
      <c r="XDD111" s="10"/>
      <c r="XDE111" s="10"/>
      <c r="XDF111" s="10"/>
      <c r="XDG111" s="10"/>
      <c r="XDH111" s="10"/>
      <c r="XDI111" s="10"/>
      <c r="XDJ111" s="10"/>
      <c r="XDK111" s="10"/>
      <c r="XDL111" s="10"/>
      <c r="XDM111" s="10"/>
      <c r="XDN111" s="10"/>
      <c r="XDO111" s="10"/>
      <c r="XDP111" s="10"/>
      <c r="XDQ111" s="10"/>
      <c r="XDR111" s="10"/>
      <c r="XDS111" s="10"/>
      <c r="XDT111" s="10"/>
      <c r="XDU111" s="10"/>
      <c r="XDV111" s="10"/>
      <c r="XDW111" s="10"/>
      <c r="XDX111" s="10"/>
      <c r="XDY111" s="10"/>
      <c r="XDZ111" s="10"/>
      <c r="XEA111" s="10"/>
      <c r="XEB111" s="10"/>
      <c r="XEC111" s="10"/>
      <c r="XED111" s="10"/>
      <c r="XEE111" s="10"/>
      <c r="XEF111" s="10"/>
      <c r="XEG111" s="10"/>
      <c r="XEH111" s="10"/>
      <c r="XEI111" s="10"/>
      <c r="XEJ111" s="10"/>
      <c r="XEK111" s="10"/>
      <c r="XEL111" s="10"/>
      <c r="XEM111" s="10"/>
      <c r="XEN111" s="10"/>
      <c r="XEO111" s="10"/>
      <c r="XEP111" s="10"/>
      <c r="XEQ111" s="10"/>
      <c r="XER111" s="10"/>
      <c r="XES111" s="10"/>
      <c r="XET111" s="10"/>
      <c r="XEU111" s="10"/>
      <c r="XEV111" s="10"/>
      <c r="XEW111" s="10"/>
      <c r="XEX111" s="10"/>
      <c r="XEY111" s="10"/>
      <c r="XEZ111" s="10"/>
      <c r="XFA111" s="10"/>
      <c r="XFB111" s="10"/>
      <c r="XFC111" s="10"/>
    </row>
    <row r="112" spans="1:16383" s="17" customFormat="1" ht="15" customHeight="1">
      <c r="A112" s="165" t="s">
        <v>110</v>
      </c>
      <c r="B112" s="792" t="s">
        <v>216</v>
      </c>
      <c r="C112" s="793"/>
      <c r="D112" s="793"/>
      <c r="E112" s="794"/>
      <c r="F112" s="41">
        <f>SUM(F62:F111)</f>
        <v>0</v>
      </c>
      <c r="G112" s="308"/>
      <c r="H112" s="307"/>
      <c r="I112" s="307"/>
      <c r="J112" s="307"/>
      <c r="K112" s="307"/>
      <c r="L112" s="307"/>
      <c r="M112" s="307"/>
      <c r="N112" s="307"/>
      <c r="O112" s="307"/>
      <c r="P112" s="307"/>
      <c r="Q112" s="307"/>
      <c r="R112" s="307"/>
      <c r="S112" s="307"/>
      <c r="T112" s="307"/>
      <c r="U112" s="307"/>
      <c r="V112" s="307"/>
      <c r="W112" s="307"/>
      <c r="X112" s="307"/>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row>
    <row r="113" spans="1:16383" s="308" customFormat="1">
      <c r="A113" s="309"/>
      <c r="B113" s="309"/>
      <c r="C113" s="309"/>
      <c r="D113" s="74"/>
      <c r="E113" s="241"/>
      <c r="F113" s="232"/>
      <c r="H113" s="307"/>
      <c r="I113" s="307"/>
      <c r="J113" s="307"/>
      <c r="K113" s="30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307"/>
      <c r="AM113" s="307"/>
      <c r="AN113" s="307"/>
      <c r="AO113" s="307"/>
      <c r="AP113" s="307"/>
      <c r="AQ113" s="307"/>
      <c r="AR113" s="307"/>
      <c r="AS113" s="307"/>
      <c r="AT113" s="307"/>
      <c r="AU113" s="307"/>
      <c r="AV113" s="307"/>
      <c r="AW113" s="307"/>
      <c r="AX113" s="307"/>
      <c r="AY113" s="307"/>
      <c r="AZ113" s="307"/>
      <c r="BA113" s="307"/>
      <c r="BB113" s="307"/>
      <c r="BC113" s="307"/>
      <c r="BD113" s="307"/>
      <c r="BE113" s="307"/>
      <c r="BF113" s="307"/>
      <c r="BG113" s="307"/>
      <c r="BH113" s="307"/>
      <c r="BI113" s="307"/>
      <c r="BJ113" s="307"/>
      <c r="BK113" s="307"/>
      <c r="BL113" s="307"/>
      <c r="BM113" s="307"/>
      <c r="BN113" s="307"/>
      <c r="BO113" s="307"/>
      <c r="BP113" s="307"/>
      <c r="BQ113" s="307"/>
      <c r="BR113" s="307"/>
      <c r="BS113" s="307"/>
      <c r="BT113" s="307"/>
      <c r="BU113" s="307"/>
      <c r="BV113" s="307"/>
      <c r="BW113" s="307"/>
      <c r="BX113" s="307"/>
      <c r="BY113" s="307"/>
      <c r="BZ113" s="307"/>
      <c r="CA113" s="307"/>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c r="VA113" s="10"/>
      <c r="VB113" s="10"/>
      <c r="VC113" s="10"/>
      <c r="VD113" s="10"/>
      <c r="VE113" s="10"/>
      <c r="VF113" s="10"/>
      <c r="VG113" s="10"/>
      <c r="VH113" s="10"/>
      <c r="VI113" s="10"/>
      <c r="VJ113" s="10"/>
      <c r="VK113" s="10"/>
      <c r="VL113" s="10"/>
      <c r="VM113" s="10"/>
      <c r="VN113" s="10"/>
      <c r="VO113" s="10"/>
      <c r="VP113" s="10"/>
      <c r="VQ113" s="10"/>
      <c r="VR113" s="10"/>
      <c r="VS113" s="10"/>
      <c r="VT113" s="10"/>
      <c r="VU113" s="10"/>
      <c r="VV113" s="10"/>
      <c r="VW113" s="10"/>
      <c r="VX113" s="10"/>
      <c r="VY113" s="10"/>
      <c r="VZ113" s="10"/>
      <c r="WA113" s="10"/>
      <c r="WB113" s="10"/>
      <c r="WC113" s="10"/>
      <c r="WD113" s="10"/>
      <c r="WE113" s="10"/>
      <c r="WF113" s="10"/>
      <c r="WG113" s="10"/>
      <c r="WH113" s="10"/>
      <c r="WI113" s="10"/>
      <c r="WJ113" s="10"/>
      <c r="WK113" s="10"/>
      <c r="WL113" s="10"/>
      <c r="WM113" s="10"/>
      <c r="WN113" s="10"/>
      <c r="WO113" s="10"/>
      <c r="WP113" s="10"/>
      <c r="WQ113" s="10"/>
      <c r="WR113" s="10"/>
      <c r="WS113" s="10"/>
      <c r="WT113" s="10"/>
      <c r="WU113" s="10"/>
      <c r="WV113" s="10"/>
      <c r="WW113" s="10"/>
      <c r="WX113" s="10"/>
      <c r="WY113" s="10"/>
      <c r="WZ113" s="10"/>
      <c r="XA113" s="10"/>
      <c r="XB113" s="10"/>
      <c r="XC113" s="10"/>
      <c r="XD113" s="10"/>
      <c r="XE113" s="10"/>
      <c r="XF113" s="10"/>
      <c r="XG113" s="10"/>
      <c r="XH113" s="10"/>
      <c r="XI113" s="10"/>
      <c r="XJ113" s="10"/>
      <c r="XK113" s="10"/>
      <c r="XL113" s="10"/>
      <c r="XM113" s="10"/>
      <c r="XN113" s="10"/>
      <c r="XO113" s="10"/>
      <c r="XP113" s="10"/>
      <c r="XQ113" s="10"/>
      <c r="XR113" s="10"/>
      <c r="XS113" s="10"/>
      <c r="XT113" s="10"/>
      <c r="XU113" s="10"/>
      <c r="XV113" s="10"/>
      <c r="XW113" s="10"/>
      <c r="XX113" s="10"/>
      <c r="XY113" s="10"/>
      <c r="XZ113" s="10"/>
      <c r="YA113" s="10"/>
      <c r="YB113" s="10"/>
      <c r="YC113" s="10"/>
      <c r="YD113" s="10"/>
      <c r="YE113" s="10"/>
      <c r="YF113" s="10"/>
      <c r="YG113" s="10"/>
      <c r="YH113" s="10"/>
      <c r="YI113" s="10"/>
      <c r="YJ113" s="10"/>
      <c r="YK113" s="10"/>
      <c r="YL113" s="10"/>
      <c r="YM113" s="10"/>
      <c r="YN113" s="10"/>
      <c r="YO113" s="10"/>
      <c r="YP113" s="10"/>
      <c r="YQ113" s="10"/>
      <c r="YR113" s="10"/>
      <c r="YS113" s="10"/>
      <c r="YT113" s="10"/>
      <c r="YU113" s="10"/>
      <c r="YV113" s="10"/>
      <c r="YW113" s="10"/>
      <c r="YX113" s="10"/>
      <c r="YY113" s="10"/>
      <c r="YZ113" s="10"/>
      <c r="ZA113" s="10"/>
      <c r="ZB113" s="10"/>
      <c r="ZC113" s="10"/>
      <c r="ZD113" s="10"/>
      <c r="ZE113" s="10"/>
      <c r="ZF113" s="10"/>
      <c r="ZG113" s="10"/>
      <c r="ZH113" s="10"/>
      <c r="ZI113" s="10"/>
      <c r="ZJ113" s="10"/>
      <c r="ZK113" s="10"/>
      <c r="ZL113" s="10"/>
      <c r="ZM113" s="10"/>
      <c r="ZN113" s="10"/>
      <c r="ZO113" s="10"/>
      <c r="ZP113" s="10"/>
      <c r="ZQ113" s="10"/>
      <c r="ZR113" s="10"/>
      <c r="ZS113" s="10"/>
      <c r="ZT113" s="10"/>
      <c r="ZU113" s="10"/>
      <c r="ZV113" s="10"/>
      <c r="ZW113" s="10"/>
      <c r="ZX113" s="10"/>
      <c r="ZY113" s="10"/>
      <c r="ZZ113" s="10"/>
      <c r="AAA113" s="10"/>
      <c r="AAB113" s="10"/>
      <c r="AAC113" s="10"/>
      <c r="AAD113" s="10"/>
      <c r="AAE113" s="10"/>
      <c r="AAF113" s="10"/>
      <c r="AAG113" s="10"/>
      <c r="AAH113" s="10"/>
      <c r="AAI113" s="10"/>
      <c r="AAJ113" s="10"/>
      <c r="AAK113" s="10"/>
      <c r="AAL113" s="10"/>
      <c r="AAM113" s="10"/>
      <c r="AAN113" s="10"/>
      <c r="AAO113" s="10"/>
      <c r="AAP113" s="10"/>
      <c r="AAQ113" s="10"/>
      <c r="AAR113" s="10"/>
      <c r="AAS113" s="10"/>
      <c r="AAT113" s="10"/>
      <c r="AAU113" s="10"/>
      <c r="AAV113" s="10"/>
      <c r="AAW113" s="10"/>
      <c r="AAX113" s="10"/>
      <c r="AAY113" s="10"/>
      <c r="AAZ113" s="10"/>
      <c r="ABA113" s="10"/>
      <c r="ABB113" s="10"/>
      <c r="ABC113" s="10"/>
      <c r="ABD113" s="10"/>
      <c r="ABE113" s="10"/>
      <c r="ABF113" s="10"/>
      <c r="ABG113" s="10"/>
      <c r="ABH113" s="10"/>
      <c r="ABI113" s="10"/>
      <c r="ABJ113" s="10"/>
      <c r="ABK113" s="10"/>
      <c r="ABL113" s="10"/>
      <c r="ABM113" s="10"/>
      <c r="ABN113" s="10"/>
      <c r="ABO113" s="10"/>
      <c r="ABP113" s="10"/>
      <c r="ABQ113" s="10"/>
      <c r="ABR113" s="10"/>
      <c r="ABS113" s="10"/>
      <c r="ABT113" s="10"/>
      <c r="ABU113" s="10"/>
      <c r="ABV113" s="10"/>
      <c r="ABW113" s="10"/>
      <c r="ABX113" s="10"/>
      <c r="ABY113" s="10"/>
      <c r="ABZ113" s="10"/>
      <c r="ACA113" s="10"/>
      <c r="ACB113" s="10"/>
      <c r="ACC113" s="10"/>
      <c r="ACD113" s="10"/>
      <c r="ACE113" s="10"/>
      <c r="ACF113" s="10"/>
      <c r="ACG113" s="10"/>
      <c r="ACH113" s="10"/>
      <c r="ACI113" s="10"/>
      <c r="ACJ113" s="10"/>
      <c r="ACK113" s="10"/>
      <c r="ACL113" s="10"/>
      <c r="ACM113" s="10"/>
      <c r="ACN113" s="10"/>
      <c r="ACO113" s="10"/>
      <c r="ACP113" s="10"/>
      <c r="ACQ113" s="10"/>
      <c r="ACR113" s="10"/>
      <c r="ACS113" s="10"/>
      <c r="ACT113" s="10"/>
      <c r="ACU113" s="10"/>
      <c r="ACV113" s="10"/>
      <c r="ACW113" s="10"/>
      <c r="ACX113" s="10"/>
      <c r="ACY113" s="10"/>
      <c r="ACZ113" s="10"/>
      <c r="ADA113" s="10"/>
      <c r="ADB113" s="10"/>
      <c r="ADC113" s="10"/>
      <c r="ADD113" s="10"/>
      <c r="ADE113" s="10"/>
      <c r="ADF113" s="10"/>
      <c r="ADG113" s="10"/>
      <c r="ADH113" s="10"/>
      <c r="ADI113" s="10"/>
      <c r="ADJ113" s="10"/>
      <c r="ADK113" s="10"/>
      <c r="ADL113" s="10"/>
      <c r="ADM113" s="10"/>
      <c r="ADN113" s="10"/>
      <c r="ADO113" s="10"/>
      <c r="ADP113" s="10"/>
      <c r="ADQ113" s="10"/>
      <c r="ADR113" s="10"/>
      <c r="ADS113" s="10"/>
      <c r="ADT113" s="10"/>
      <c r="ADU113" s="10"/>
      <c r="ADV113" s="10"/>
      <c r="ADW113" s="10"/>
      <c r="ADX113" s="10"/>
      <c r="ADY113" s="10"/>
      <c r="ADZ113" s="10"/>
      <c r="AEA113" s="10"/>
      <c r="AEB113" s="10"/>
      <c r="AEC113" s="10"/>
      <c r="AED113" s="10"/>
      <c r="AEE113" s="10"/>
      <c r="AEF113" s="10"/>
      <c r="AEG113" s="10"/>
      <c r="AEH113" s="10"/>
      <c r="AEI113" s="10"/>
      <c r="AEJ113" s="10"/>
      <c r="AEK113" s="10"/>
      <c r="AEL113" s="10"/>
      <c r="AEM113" s="10"/>
      <c r="AEN113" s="10"/>
      <c r="AEO113" s="10"/>
      <c r="AEP113" s="10"/>
      <c r="AEQ113" s="10"/>
      <c r="AER113" s="10"/>
      <c r="AES113" s="10"/>
      <c r="AET113" s="10"/>
      <c r="AEU113" s="10"/>
      <c r="AEV113" s="10"/>
      <c r="AEW113" s="10"/>
      <c r="AEX113" s="10"/>
      <c r="AEY113" s="10"/>
      <c r="AEZ113" s="10"/>
      <c r="AFA113" s="10"/>
      <c r="AFB113" s="10"/>
      <c r="AFC113" s="10"/>
      <c r="AFD113" s="10"/>
      <c r="AFE113" s="10"/>
      <c r="AFF113" s="10"/>
      <c r="AFG113" s="10"/>
      <c r="AFH113" s="10"/>
      <c r="AFI113" s="10"/>
      <c r="AFJ113" s="10"/>
      <c r="AFK113" s="10"/>
      <c r="AFL113" s="10"/>
      <c r="AFM113" s="10"/>
      <c r="AFN113" s="10"/>
      <c r="AFO113" s="10"/>
      <c r="AFP113" s="10"/>
      <c r="AFQ113" s="10"/>
      <c r="AFR113" s="10"/>
      <c r="AFS113" s="10"/>
      <c r="AFT113" s="10"/>
      <c r="AFU113" s="10"/>
      <c r="AFV113" s="10"/>
      <c r="AFW113" s="10"/>
      <c r="AFX113" s="10"/>
      <c r="AFY113" s="10"/>
      <c r="AFZ113" s="10"/>
      <c r="AGA113" s="10"/>
      <c r="AGB113" s="10"/>
      <c r="AGC113" s="10"/>
      <c r="AGD113" s="10"/>
      <c r="AGE113" s="10"/>
      <c r="AGF113" s="10"/>
      <c r="AGG113" s="10"/>
      <c r="AGH113" s="10"/>
      <c r="AGI113" s="10"/>
      <c r="AGJ113" s="10"/>
      <c r="AGK113" s="10"/>
      <c r="AGL113" s="10"/>
      <c r="AGM113" s="10"/>
      <c r="AGN113" s="10"/>
      <c r="AGO113" s="10"/>
      <c r="AGP113" s="10"/>
      <c r="AGQ113" s="10"/>
      <c r="AGR113" s="10"/>
      <c r="AGS113" s="10"/>
      <c r="AGT113" s="10"/>
      <c r="AGU113" s="10"/>
      <c r="AGV113" s="10"/>
      <c r="AGW113" s="10"/>
      <c r="AGX113" s="10"/>
      <c r="AGY113" s="10"/>
      <c r="AGZ113" s="10"/>
      <c r="AHA113" s="10"/>
      <c r="AHB113" s="10"/>
      <c r="AHC113" s="10"/>
      <c r="AHD113" s="10"/>
      <c r="AHE113" s="10"/>
      <c r="AHF113" s="10"/>
      <c r="AHG113" s="10"/>
      <c r="AHH113" s="10"/>
      <c r="AHI113" s="10"/>
      <c r="AHJ113" s="10"/>
      <c r="AHK113" s="10"/>
      <c r="AHL113" s="10"/>
      <c r="AHM113" s="10"/>
      <c r="AHN113" s="10"/>
      <c r="AHO113" s="10"/>
      <c r="AHP113" s="10"/>
      <c r="AHQ113" s="10"/>
      <c r="AHR113" s="10"/>
      <c r="AHS113" s="10"/>
      <c r="AHT113" s="10"/>
      <c r="AHU113" s="10"/>
      <c r="AHV113" s="10"/>
      <c r="AHW113" s="10"/>
      <c r="AHX113" s="10"/>
      <c r="AHY113" s="10"/>
      <c r="AHZ113" s="10"/>
      <c r="AIA113" s="10"/>
      <c r="AIB113" s="10"/>
      <c r="AIC113" s="10"/>
      <c r="AID113" s="10"/>
      <c r="AIE113" s="10"/>
      <c r="AIF113" s="10"/>
      <c r="AIG113" s="10"/>
      <c r="AIH113" s="10"/>
      <c r="AII113" s="10"/>
      <c r="AIJ113" s="10"/>
      <c r="AIK113" s="10"/>
      <c r="AIL113" s="10"/>
      <c r="AIM113" s="10"/>
      <c r="AIN113" s="10"/>
      <c r="AIO113" s="10"/>
      <c r="AIP113" s="10"/>
      <c r="AIQ113" s="10"/>
      <c r="AIR113" s="10"/>
      <c r="AIS113" s="10"/>
      <c r="AIT113" s="10"/>
      <c r="AIU113" s="10"/>
      <c r="AIV113" s="10"/>
      <c r="AIW113" s="10"/>
      <c r="AIX113" s="10"/>
      <c r="AIY113" s="10"/>
      <c r="AIZ113" s="10"/>
      <c r="AJA113" s="10"/>
      <c r="AJB113" s="10"/>
      <c r="AJC113" s="10"/>
      <c r="AJD113" s="10"/>
      <c r="AJE113" s="10"/>
      <c r="AJF113" s="10"/>
      <c r="AJG113" s="10"/>
      <c r="AJH113" s="10"/>
      <c r="AJI113" s="10"/>
      <c r="AJJ113" s="10"/>
      <c r="AJK113" s="10"/>
      <c r="AJL113" s="10"/>
      <c r="AJM113" s="10"/>
      <c r="AJN113" s="10"/>
      <c r="AJO113" s="10"/>
      <c r="AJP113" s="10"/>
      <c r="AJQ113" s="10"/>
      <c r="AJR113" s="10"/>
      <c r="AJS113" s="10"/>
      <c r="AJT113" s="10"/>
      <c r="AJU113" s="10"/>
      <c r="AJV113" s="10"/>
      <c r="AJW113" s="10"/>
      <c r="AJX113" s="10"/>
      <c r="AJY113" s="10"/>
      <c r="AJZ113" s="10"/>
      <c r="AKA113" s="10"/>
      <c r="AKB113" s="10"/>
      <c r="AKC113" s="10"/>
      <c r="AKD113" s="10"/>
      <c r="AKE113" s="10"/>
      <c r="AKF113" s="10"/>
      <c r="AKG113" s="10"/>
      <c r="AKH113" s="10"/>
      <c r="AKI113" s="10"/>
      <c r="AKJ113" s="10"/>
      <c r="AKK113" s="10"/>
      <c r="AKL113" s="10"/>
      <c r="AKM113" s="10"/>
      <c r="AKN113" s="10"/>
      <c r="AKO113" s="10"/>
      <c r="AKP113" s="10"/>
      <c r="AKQ113" s="10"/>
      <c r="AKR113" s="10"/>
      <c r="AKS113" s="10"/>
      <c r="AKT113" s="10"/>
      <c r="AKU113" s="10"/>
      <c r="AKV113" s="10"/>
      <c r="AKW113" s="10"/>
      <c r="AKX113" s="10"/>
      <c r="AKY113" s="10"/>
      <c r="AKZ113" s="10"/>
      <c r="ALA113" s="10"/>
      <c r="ALB113" s="10"/>
      <c r="ALC113" s="10"/>
      <c r="ALD113" s="10"/>
      <c r="ALE113" s="10"/>
      <c r="ALF113" s="10"/>
      <c r="ALG113" s="10"/>
      <c r="ALH113" s="10"/>
      <c r="ALI113" s="10"/>
      <c r="ALJ113" s="10"/>
      <c r="ALK113" s="10"/>
      <c r="ALL113" s="10"/>
      <c r="ALM113" s="10"/>
      <c r="ALN113" s="10"/>
      <c r="ALO113" s="10"/>
      <c r="ALP113" s="10"/>
      <c r="ALQ113" s="10"/>
      <c r="ALR113" s="10"/>
      <c r="ALS113" s="10"/>
      <c r="ALT113" s="10"/>
      <c r="ALU113" s="10"/>
      <c r="ALV113" s="10"/>
      <c r="ALW113" s="10"/>
      <c r="ALX113" s="10"/>
      <c r="ALY113" s="10"/>
      <c r="ALZ113" s="10"/>
      <c r="AMA113" s="10"/>
      <c r="AMB113" s="10"/>
      <c r="AMC113" s="10"/>
      <c r="AMD113" s="10"/>
      <c r="AME113" s="10"/>
      <c r="AMF113" s="10"/>
      <c r="AMG113" s="10"/>
      <c r="AMH113" s="10"/>
      <c r="AMI113" s="10"/>
      <c r="AMJ113" s="10"/>
      <c r="AMK113" s="10"/>
      <c r="AML113" s="10"/>
      <c r="AMM113" s="10"/>
      <c r="AMN113" s="10"/>
      <c r="AMO113" s="10"/>
      <c r="AMP113" s="10"/>
      <c r="AMQ113" s="10"/>
      <c r="AMR113" s="10"/>
      <c r="AMS113" s="10"/>
      <c r="AMT113" s="10"/>
      <c r="AMU113" s="10"/>
      <c r="AMV113" s="10"/>
      <c r="AMW113" s="10"/>
      <c r="AMX113" s="10"/>
      <c r="AMY113" s="10"/>
      <c r="AMZ113" s="10"/>
      <c r="ANA113" s="10"/>
      <c r="ANB113" s="10"/>
      <c r="ANC113" s="10"/>
      <c r="AND113" s="10"/>
      <c r="ANE113" s="10"/>
      <c r="ANF113" s="10"/>
      <c r="ANG113" s="10"/>
      <c r="ANH113" s="10"/>
      <c r="ANI113" s="10"/>
      <c r="ANJ113" s="10"/>
      <c r="ANK113" s="10"/>
      <c r="ANL113" s="10"/>
      <c r="ANM113" s="10"/>
      <c r="ANN113" s="10"/>
      <c r="ANO113" s="10"/>
      <c r="ANP113" s="10"/>
      <c r="ANQ113" s="10"/>
      <c r="ANR113" s="10"/>
      <c r="ANS113" s="10"/>
      <c r="ANT113" s="10"/>
      <c r="ANU113" s="10"/>
      <c r="ANV113" s="10"/>
      <c r="ANW113" s="10"/>
      <c r="ANX113" s="10"/>
      <c r="ANY113" s="10"/>
      <c r="ANZ113" s="10"/>
      <c r="AOA113" s="10"/>
      <c r="AOB113" s="10"/>
      <c r="AOC113" s="10"/>
      <c r="AOD113" s="10"/>
      <c r="AOE113" s="10"/>
      <c r="AOF113" s="10"/>
      <c r="AOG113" s="10"/>
      <c r="AOH113" s="10"/>
      <c r="AOI113" s="10"/>
      <c r="AOJ113" s="10"/>
      <c r="AOK113" s="10"/>
      <c r="AOL113" s="10"/>
      <c r="AOM113" s="10"/>
      <c r="AON113" s="10"/>
      <c r="AOO113" s="10"/>
      <c r="AOP113" s="10"/>
      <c r="AOQ113" s="10"/>
      <c r="AOR113" s="10"/>
      <c r="AOS113" s="10"/>
      <c r="AOT113" s="10"/>
      <c r="AOU113" s="10"/>
      <c r="AOV113" s="10"/>
      <c r="AOW113" s="10"/>
      <c r="AOX113" s="10"/>
      <c r="AOY113" s="10"/>
      <c r="AOZ113" s="10"/>
      <c r="APA113" s="10"/>
      <c r="APB113" s="10"/>
      <c r="APC113" s="10"/>
      <c r="APD113" s="10"/>
      <c r="APE113" s="10"/>
      <c r="APF113" s="10"/>
      <c r="APG113" s="10"/>
      <c r="APH113" s="10"/>
      <c r="API113" s="10"/>
      <c r="APJ113" s="10"/>
      <c r="APK113" s="10"/>
      <c r="APL113" s="10"/>
      <c r="APM113" s="10"/>
      <c r="APN113" s="10"/>
      <c r="APO113" s="10"/>
      <c r="APP113" s="10"/>
      <c r="APQ113" s="10"/>
      <c r="APR113" s="10"/>
      <c r="APS113" s="10"/>
      <c r="APT113" s="10"/>
      <c r="APU113" s="10"/>
      <c r="APV113" s="10"/>
      <c r="APW113" s="10"/>
      <c r="APX113" s="10"/>
      <c r="APY113" s="10"/>
      <c r="APZ113" s="10"/>
      <c r="AQA113" s="10"/>
      <c r="AQB113" s="10"/>
      <c r="AQC113" s="10"/>
      <c r="AQD113" s="10"/>
      <c r="AQE113" s="10"/>
      <c r="AQF113" s="10"/>
      <c r="AQG113" s="10"/>
      <c r="AQH113" s="10"/>
      <c r="AQI113" s="10"/>
      <c r="AQJ113" s="10"/>
      <c r="AQK113" s="10"/>
      <c r="AQL113" s="10"/>
      <c r="AQM113" s="10"/>
      <c r="AQN113" s="10"/>
      <c r="AQO113" s="10"/>
      <c r="AQP113" s="10"/>
      <c r="AQQ113" s="10"/>
      <c r="AQR113" s="10"/>
      <c r="AQS113" s="10"/>
      <c r="AQT113" s="10"/>
      <c r="AQU113" s="10"/>
      <c r="AQV113" s="10"/>
      <c r="AQW113" s="10"/>
      <c r="AQX113" s="10"/>
      <c r="AQY113" s="10"/>
      <c r="AQZ113" s="10"/>
      <c r="ARA113" s="10"/>
      <c r="ARB113" s="10"/>
      <c r="ARC113" s="10"/>
      <c r="ARD113" s="10"/>
      <c r="ARE113" s="10"/>
      <c r="ARF113" s="10"/>
      <c r="ARG113" s="10"/>
      <c r="ARH113" s="10"/>
      <c r="ARI113" s="10"/>
      <c r="ARJ113" s="10"/>
      <c r="ARK113" s="10"/>
      <c r="ARL113" s="10"/>
      <c r="ARM113" s="10"/>
      <c r="ARN113" s="10"/>
      <c r="ARO113" s="10"/>
      <c r="ARP113" s="10"/>
      <c r="ARQ113" s="10"/>
      <c r="ARR113" s="10"/>
      <c r="ARS113" s="10"/>
      <c r="ART113" s="10"/>
      <c r="ARU113" s="10"/>
      <c r="ARV113" s="10"/>
      <c r="ARW113" s="10"/>
      <c r="ARX113" s="10"/>
      <c r="ARY113" s="10"/>
      <c r="ARZ113" s="10"/>
      <c r="ASA113" s="10"/>
      <c r="ASB113" s="10"/>
      <c r="ASC113" s="10"/>
      <c r="ASD113" s="10"/>
      <c r="ASE113" s="10"/>
      <c r="ASF113" s="10"/>
      <c r="ASG113" s="10"/>
      <c r="ASH113" s="10"/>
      <c r="ASI113" s="10"/>
      <c r="ASJ113" s="10"/>
      <c r="ASK113" s="10"/>
      <c r="ASL113" s="10"/>
      <c r="ASM113" s="10"/>
      <c r="ASN113" s="10"/>
      <c r="ASO113" s="10"/>
      <c r="ASP113" s="10"/>
      <c r="ASQ113" s="10"/>
      <c r="ASR113" s="10"/>
      <c r="ASS113" s="10"/>
      <c r="AST113" s="10"/>
      <c r="ASU113" s="10"/>
      <c r="ASV113" s="10"/>
      <c r="ASW113" s="10"/>
      <c r="ASX113" s="10"/>
      <c r="ASY113" s="10"/>
      <c r="ASZ113" s="10"/>
      <c r="ATA113" s="10"/>
      <c r="ATB113" s="10"/>
      <c r="ATC113" s="10"/>
      <c r="ATD113" s="10"/>
      <c r="ATE113" s="10"/>
      <c r="ATF113" s="10"/>
      <c r="ATG113" s="10"/>
      <c r="ATH113" s="10"/>
      <c r="ATI113" s="10"/>
      <c r="ATJ113" s="10"/>
      <c r="ATK113" s="10"/>
      <c r="ATL113" s="10"/>
      <c r="ATM113" s="10"/>
      <c r="ATN113" s="10"/>
      <c r="ATO113" s="10"/>
      <c r="ATP113" s="10"/>
      <c r="ATQ113" s="10"/>
      <c r="ATR113" s="10"/>
      <c r="ATS113" s="10"/>
      <c r="ATT113" s="10"/>
      <c r="ATU113" s="10"/>
      <c r="ATV113" s="10"/>
      <c r="ATW113" s="10"/>
      <c r="ATX113" s="10"/>
      <c r="ATY113" s="10"/>
      <c r="ATZ113" s="10"/>
      <c r="AUA113" s="10"/>
      <c r="AUB113" s="10"/>
      <c r="AUC113" s="10"/>
      <c r="AUD113" s="10"/>
      <c r="AUE113" s="10"/>
      <c r="AUF113" s="10"/>
      <c r="AUG113" s="10"/>
      <c r="AUH113" s="10"/>
      <c r="AUI113" s="10"/>
      <c r="AUJ113" s="10"/>
      <c r="AUK113" s="10"/>
      <c r="AUL113" s="10"/>
      <c r="AUM113" s="10"/>
      <c r="AUN113" s="10"/>
      <c r="AUO113" s="10"/>
      <c r="AUP113" s="10"/>
      <c r="AUQ113" s="10"/>
      <c r="AUR113" s="10"/>
      <c r="AUS113" s="10"/>
      <c r="AUT113" s="10"/>
      <c r="AUU113" s="10"/>
      <c r="AUV113" s="10"/>
      <c r="AUW113" s="10"/>
      <c r="AUX113" s="10"/>
      <c r="AUY113" s="10"/>
      <c r="AUZ113" s="10"/>
      <c r="AVA113" s="10"/>
      <c r="AVB113" s="10"/>
      <c r="AVC113" s="10"/>
      <c r="AVD113" s="10"/>
      <c r="AVE113" s="10"/>
      <c r="AVF113" s="10"/>
      <c r="AVG113" s="10"/>
      <c r="AVH113" s="10"/>
      <c r="AVI113" s="10"/>
      <c r="AVJ113" s="10"/>
      <c r="AVK113" s="10"/>
      <c r="AVL113" s="10"/>
      <c r="AVM113" s="10"/>
      <c r="AVN113" s="10"/>
      <c r="AVO113" s="10"/>
      <c r="AVP113" s="10"/>
      <c r="AVQ113" s="10"/>
      <c r="AVR113" s="10"/>
      <c r="AVS113" s="10"/>
      <c r="AVT113" s="10"/>
      <c r="AVU113" s="10"/>
      <c r="AVV113" s="10"/>
      <c r="AVW113" s="10"/>
      <c r="AVX113" s="10"/>
      <c r="AVY113" s="10"/>
      <c r="AVZ113" s="10"/>
      <c r="AWA113" s="10"/>
      <c r="AWB113" s="10"/>
      <c r="AWC113" s="10"/>
      <c r="AWD113" s="10"/>
      <c r="AWE113" s="10"/>
      <c r="AWF113" s="10"/>
      <c r="AWG113" s="10"/>
      <c r="AWH113" s="10"/>
      <c r="AWI113" s="10"/>
      <c r="AWJ113" s="10"/>
      <c r="AWK113" s="10"/>
      <c r="AWL113" s="10"/>
      <c r="AWM113" s="10"/>
      <c r="AWN113" s="10"/>
      <c r="AWO113" s="10"/>
      <c r="AWP113" s="10"/>
      <c r="AWQ113" s="10"/>
      <c r="AWR113" s="10"/>
      <c r="AWS113" s="10"/>
      <c r="AWT113" s="10"/>
      <c r="AWU113" s="10"/>
      <c r="AWV113" s="10"/>
      <c r="AWW113" s="10"/>
      <c r="AWX113" s="10"/>
      <c r="AWY113" s="10"/>
      <c r="AWZ113" s="10"/>
      <c r="AXA113" s="10"/>
      <c r="AXB113" s="10"/>
      <c r="AXC113" s="10"/>
      <c r="AXD113" s="10"/>
      <c r="AXE113" s="10"/>
      <c r="AXF113" s="10"/>
      <c r="AXG113" s="10"/>
      <c r="AXH113" s="10"/>
      <c r="AXI113" s="10"/>
      <c r="AXJ113" s="10"/>
      <c r="AXK113" s="10"/>
      <c r="AXL113" s="10"/>
      <c r="AXM113" s="10"/>
      <c r="AXN113" s="10"/>
      <c r="AXO113" s="10"/>
      <c r="AXP113" s="10"/>
      <c r="AXQ113" s="10"/>
      <c r="AXR113" s="10"/>
      <c r="AXS113" s="10"/>
      <c r="AXT113" s="10"/>
      <c r="AXU113" s="10"/>
      <c r="AXV113" s="10"/>
      <c r="AXW113" s="10"/>
      <c r="AXX113" s="10"/>
      <c r="AXY113" s="10"/>
      <c r="AXZ113" s="10"/>
      <c r="AYA113" s="10"/>
      <c r="AYB113" s="10"/>
      <c r="AYC113" s="10"/>
      <c r="AYD113" s="10"/>
      <c r="AYE113" s="10"/>
      <c r="AYF113" s="10"/>
      <c r="AYG113" s="10"/>
      <c r="AYH113" s="10"/>
      <c r="AYI113" s="10"/>
      <c r="AYJ113" s="10"/>
      <c r="AYK113" s="10"/>
      <c r="AYL113" s="10"/>
      <c r="AYM113" s="10"/>
      <c r="AYN113" s="10"/>
      <c r="AYO113" s="10"/>
      <c r="AYP113" s="10"/>
      <c r="AYQ113" s="10"/>
      <c r="AYR113" s="10"/>
      <c r="AYS113" s="10"/>
      <c r="AYT113" s="10"/>
      <c r="AYU113" s="10"/>
      <c r="AYV113" s="10"/>
      <c r="AYW113" s="10"/>
      <c r="AYX113" s="10"/>
      <c r="AYY113" s="10"/>
      <c r="AYZ113" s="10"/>
      <c r="AZA113" s="10"/>
      <c r="AZB113" s="10"/>
      <c r="AZC113" s="10"/>
      <c r="AZD113" s="10"/>
      <c r="AZE113" s="10"/>
      <c r="AZF113" s="10"/>
      <c r="AZG113" s="10"/>
      <c r="AZH113" s="10"/>
      <c r="AZI113" s="10"/>
      <c r="AZJ113" s="10"/>
      <c r="AZK113" s="10"/>
      <c r="AZL113" s="10"/>
      <c r="AZM113" s="10"/>
      <c r="AZN113" s="10"/>
      <c r="AZO113" s="10"/>
      <c r="AZP113" s="10"/>
      <c r="AZQ113" s="10"/>
      <c r="AZR113" s="10"/>
      <c r="AZS113" s="10"/>
      <c r="AZT113" s="10"/>
      <c r="AZU113" s="10"/>
      <c r="AZV113" s="10"/>
      <c r="AZW113" s="10"/>
      <c r="AZX113" s="10"/>
      <c r="AZY113" s="10"/>
      <c r="AZZ113" s="10"/>
      <c r="BAA113" s="10"/>
      <c r="BAB113" s="10"/>
      <c r="BAC113" s="10"/>
      <c r="BAD113" s="10"/>
      <c r="BAE113" s="10"/>
      <c r="BAF113" s="10"/>
      <c r="BAG113" s="10"/>
      <c r="BAH113" s="10"/>
      <c r="BAI113" s="10"/>
      <c r="BAJ113" s="10"/>
      <c r="BAK113" s="10"/>
      <c r="BAL113" s="10"/>
      <c r="BAM113" s="10"/>
      <c r="BAN113" s="10"/>
      <c r="BAO113" s="10"/>
      <c r="BAP113" s="10"/>
      <c r="BAQ113" s="10"/>
      <c r="BAR113" s="10"/>
      <c r="BAS113" s="10"/>
      <c r="BAT113" s="10"/>
      <c r="BAU113" s="10"/>
      <c r="BAV113" s="10"/>
      <c r="BAW113" s="10"/>
      <c r="BAX113" s="10"/>
      <c r="BAY113" s="10"/>
      <c r="BAZ113" s="10"/>
      <c r="BBA113" s="10"/>
      <c r="BBB113" s="10"/>
      <c r="BBC113" s="10"/>
      <c r="BBD113" s="10"/>
      <c r="BBE113" s="10"/>
      <c r="BBF113" s="10"/>
      <c r="BBG113" s="10"/>
      <c r="BBH113" s="10"/>
      <c r="BBI113" s="10"/>
      <c r="BBJ113" s="10"/>
      <c r="BBK113" s="10"/>
      <c r="BBL113" s="10"/>
      <c r="BBM113" s="10"/>
      <c r="BBN113" s="10"/>
      <c r="BBO113" s="10"/>
      <c r="BBP113" s="10"/>
      <c r="BBQ113" s="10"/>
      <c r="BBR113" s="10"/>
      <c r="BBS113" s="10"/>
      <c r="BBT113" s="10"/>
      <c r="BBU113" s="10"/>
      <c r="BBV113" s="10"/>
      <c r="BBW113" s="10"/>
      <c r="BBX113" s="10"/>
      <c r="BBY113" s="10"/>
      <c r="BBZ113" s="10"/>
      <c r="BCA113" s="10"/>
      <c r="BCB113" s="10"/>
      <c r="BCC113" s="10"/>
      <c r="BCD113" s="10"/>
      <c r="BCE113" s="10"/>
      <c r="BCF113" s="10"/>
      <c r="BCG113" s="10"/>
      <c r="BCH113" s="10"/>
      <c r="BCI113" s="10"/>
      <c r="BCJ113" s="10"/>
      <c r="BCK113" s="10"/>
      <c r="BCL113" s="10"/>
      <c r="BCM113" s="10"/>
      <c r="BCN113" s="10"/>
      <c r="BCO113" s="10"/>
      <c r="BCP113" s="10"/>
      <c r="BCQ113" s="10"/>
      <c r="BCR113" s="10"/>
      <c r="BCS113" s="10"/>
      <c r="BCT113" s="10"/>
      <c r="BCU113" s="10"/>
      <c r="BCV113" s="10"/>
      <c r="BCW113" s="10"/>
      <c r="BCX113" s="10"/>
      <c r="BCY113" s="10"/>
      <c r="BCZ113" s="10"/>
      <c r="BDA113" s="10"/>
      <c r="BDB113" s="10"/>
      <c r="BDC113" s="10"/>
      <c r="BDD113" s="10"/>
      <c r="BDE113" s="10"/>
      <c r="BDF113" s="10"/>
      <c r="BDG113" s="10"/>
      <c r="BDH113" s="10"/>
      <c r="BDI113" s="10"/>
      <c r="BDJ113" s="10"/>
      <c r="BDK113" s="10"/>
      <c r="BDL113" s="10"/>
      <c r="BDM113" s="10"/>
      <c r="BDN113" s="10"/>
      <c r="BDO113" s="10"/>
      <c r="BDP113" s="10"/>
      <c r="BDQ113" s="10"/>
      <c r="BDR113" s="10"/>
      <c r="BDS113" s="10"/>
      <c r="BDT113" s="10"/>
      <c r="BDU113" s="10"/>
      <c r="BDV113" s="10"/>
      <c r="BDW113" s="10"/>
      <c r="BDX113" s="10"/>
      <c r="BDY113" s="10"/>
      <c r="BDZ113" s="10"/>
      <c r="BEA113" s="10"/>
      <c r="BEB113" s="10"/>
      <c r="BEC113" s="10"/>
      <c r="BED113" s="10"/>
      <c r="BEE113" s="10"/>
      <c r="BEF113" s="10"/>
      <c r="BEG113" s="10"/>
      <c r="BEH113" s="10"/>
      <c r="BEI113" s="10"/>
      <c r="BEJ113" s="10"/>
      <c r="BEK113" s="10"/>
      <c r="BEL113" s="10"/>
      <c r="BEM113" s="10"/>
      <c r="BEN113" s="10"/>
      <c r="BEO113" s="10"/>
      <c r="BEP113" s="10"/>
      <c r="BEQ113" s="10"/>
      <c r="BER113" s="10"/>
      <c r="BES113" s="10"/>
      <c r="BET113" s="10"/>
      <c r="BEU113" s="10"/>
      <c r="BEV113" s="10"/>
      <c r="BEW113" s="10"/>
      <c r="BEX113" s="10"/>
      <c r="BEY113" s="10"/>
      <c r="BEZ113" s="10"/>
      <c r="BFA113" s="10"/>
      <c r="BFB113" s="10"/>
      <c r="BFC113" s="10"/>
      <c r="BFD113" s="10"/>
      <c r="BFE113" s="10"/>
      <c r="BFF113" s="10"/>
      <c r="BFG113" s="10"/>
      <c r="BFH113" s="10"/>
      <c r="BFI113" s="10"/>
      <c r="BFJ113" s="10"/>
      <c r="BFK113" s="10"/>
      <c r="BFL113" s="10"/>
      <c r="BFM113" s="10"/>
      <c r="BFN113" s="10"/>
      <c r="BFO113" s="10"/>
      <c r="BFP113" s="10"/>
      <c r="BFQ113" s="10"/>
      <c r="BFR113" s="10"/>
      <c r="BFS113" s="10"/>
      <c r="BFT113" s="10"/>
      <c r="BFU113" s="10"/>
      <c r="BFV113" s="10"/>
      <c r="BFW113" s="10"/>
      <c r="BFX113" s="10"/>
      <c r="BFY113" s="10"/>
      <c r="BFZ113" s="10"/>
      <c r="BGA113" s="10"/>
      <c r="BGB113" s="10"/>
      <c r="BGC113" s="10"/>
      <c r="BGD113" s="10"/>
      <c r="BGE113" s="10"/>
      <c r="BGF113" s="10"/>
      <c r="BGG113" s="10"/>
      <c r="BGH113" s="10"/>
      <c r="BGI113" s="10"/>
      <c r="BGJ113" s="10"/>
      <c r="BGK113" s="10"/>
      <c r="BGL113" s="10"/>
      <c r="BGM113" s="10"/>
      <c r="BGN113" s="10"/>
      <c r="BGO113" s="10"/>
      <c r="BGP113" s="10"/>
      <c r="BGQ113" s="10"/>
      <c r="BGR113" s="10"/>
      <c r="BGS113" s="10"/>
      <c r="BGT113" s="10"/>
      <c r="BGU113" s="10"/>
      <c r="BGV113" s="10"/>
      <c r="BGW113" s="10"/>
      <c r="BGX113" s="10"/>
      <c r="BGY113" s="10"/>
      <c r="BGZ113" s="10"/>
      <c r="BHA113" s="10"/>
      <c r="BHB113" s="10"/>
      <c r="BHC113" s="10"/>
      <c r="BHD113" s="10"/>
      <c r="BHE113" s="10"/>
      <c r="BHF113" s="10"/>
      <c r="BHG113" s="10"/>
      <c r="BHH113" s="10"/>
      <c r="BHI113" s="10"/>
      <c r="BHJ113" s="10"/>
      <c r="BHK113" s="10"/>
      <c r="BHL113" s="10"/>
      <c r="BHM113" s="10"/>
      <c r="BHN113" s="10"/>
      <c r="BHO113" s="10"/>
      <c r="BHP113" s="10"/>
      <c r="BHQ113" s="10"/>
      <c r="BHR113" s="10"/>
      <c r="BHS113" s="10"/>
      <c r="BHT113" s="10"/>
      <c r="BHU113" s="10"/>
      <c r="BHV113" s="10"/>
      <c r="BHW113" s="10"/>
      <c r="BHX113" s="10"/>
      <c r="BHY113" s="10"/>
      <c r="BHZ113" s="10"/>
      <c r="BIA113" s="10"/>
      <c r="BIB113" s="10"/>
      <c r="BIC113" s="10"/>
      <c r="BID113" s="10"/>
      <c r="BIE113" s="10"/>
      <c r="BIF113" s="10"/>
      <c r="BIG113" s="10"/>
      <c r="BIH113" s="10"/>
      <c r="BII113" s="10"/>
      <c r="BIJ113" s="10"/>
      <c r="BIK113" s="10"/>
      <c r="BIL113" s="10"/>
      <c r="BIM113" s="10"/>
      <c r="BIN113" s="10"/>
      <c r="BIO113" s="10"/>
      <c r="BIP113" s="10"/>
      <c r="BIQ113" s="10"/>
      <c r="BIR113" s="10"/>
      <c r="BIS113" s="10"/>
      <c r="BIT113" s="10"/>
      <c r="BIU113" s="10"/>
      <c r="BIV113" s="10"/>
      <c r="BIW113" s="10"/>
      <c r="BIX113" s="10"/>
      <c r="BIY113" s="10"/>
      <c r="BIZ113" s="10"/>
      <c r="BJA113" s="10"/>
      <c r="BJB113" s="10"/>
      <c r="BJC113" s="10"/>
      <c r="BJD113" s="10"/>
      <c r="BJE113" s="10"/>
      <c r="BJF113" s="10"/>
      <c r="BJG113" s="10"/>
      <c r="BJH113" s="10"/>
      <c r="BJI113" s="10"/>
      <c r="BJJ113" s="10"/>
      <c r="BJK113" s="10"/>
      <c r="BJL113" s="10"/>
      <c r="BJM113" s="10"/>
      <c r="BJN113" s="10"/>
      <c r="BJO113" s="10"/>
      <c r="BJP113" s="10"/>
      <c r="BJQ113" s="10"/>
      <c r="BJR113" s="10"/>
      <c r="BJS113" s="10"/>
      <c r="BJT113" s="10"/>
      <c r="BJU113" s="10"/>
      <c r="BJV113" s="10"/>
      <c r="BJW113" s="10"/>
      <c r="BJX113" s="10"/>
      <c r="BJY113" s="10"/>
      <c r="BJZ113" s="10"/>
      <c r="BKA113" s="10"/>
      <c r="BKB113" s="10"/>
      <c r="BKC113" s="10"/>
      <c r="BKD113" s="10"/>
      <c r="BKE113" s="10"/>
      <c r="BKF113" s="10"/>
      <c r="BKG113" s="10"/>
      <c r="BKH113" s="10"/>
      <c r="BKI113" s="10"/>
      <c r="BKJ113" s="10"/>
      <c r="BKK113" s="10"/>
      <c r="BKL113" s="10"/>
      <c r="BKM113" s="10"/>
      <c r="BKN113" s="10"/>
      <c r="BKO113" s="10"/>
      <c r="BKP113" s="10"/>
      <c r="BKQ113" s="10"/>
      <c r="BKR113" s="10"/>
      <c r="BKS113" s="10"/>
      <c r="BKT113" s="10"/>
      <c r="BKU113" s="10"/>
      <c r="BKV113" s="10"/>
      <c r="BKW113" s="10"/>
      <c r="BKX113" s="10"/>
      <c r="BKY113" s="10"/>
      <c r="BKZ113" s="10"/>
      <c r="BLA113" s="10"/>
      <c r="BLB113" s="10"/>
      <c r="BLC113" s="10"/>
      <c r="BLD113" s="10"/>
      <c r="BLE113" s="10"/>
      <c r="BLF113" s="10"/>
      <c r="BLG113" s="10"/>
      <c r="BLH113" s="10"/>
      <c r="BLI113" s="10"/>
      <c r="BLJ113" s="10"/>
      <c r="BLK113" s="10"/>
      <c r="BLL113" s="10"/>
      <c r="BLM113" s="10"/>
      <c r="BLN113" s="10"/>
      <c r="BLO113" s="10"/>
      <c r="BLP113" s="10"/>
      <c r="BLQ113" s="10"/>
      <c r="BLR113" s="10"/>
      <c r="BLS113" s="10"/>
      <c r="BLT113" s="10"/>
      <c r="BLU113" s="10"/>
      <c r="BLV113" s="10"/>
      <c r="BLW113" s="10"/>
      <c r="BLX113" s="10"/>
      <c r="BLY113" s="10"/>
      <c r="BLZ113" s="10"/>
      <c r="BMA113" s="10"/>
      <c r="BMB113" s="10"/>
      <c r="BMC113" s="10"/>
      <c r="BMD113" s="10"/>
      <c r="BME113" s="10"/>
      <c r="BMF113" s="10"/>
      <c r="BMG113" s="10"/>
      <c r="BMH113" s="10"/>
      <c r="BMI113" s="10"/>
      <c r="BMJ113" s="10"/>
      <c r="BMK113" s="10"/>
      <c r="BML113" s="10"/>
      <c r="BMM113" s="10"/>
      <c r="BMN113" s="10"/>
      <c r="BMO113" s="10"/>
      <c r="BMP113" s="10"/>
      <c r="BMQ113" s="10"/>
      <c r="BMR113" s="10"/>
      <c r="BMS113" s="10"/>
      <c r="BMT113" s="10"/>
      <c r="BMU113" s="10"/>
      <c r="BMV113" s="10"/>
      <c r="BMW113" s="10"/>
      <c r="BMX113" s="10"/>
      <c r="BMY113" s="10"/>
      <c r="BMZ113" s="10"/>
      <c r="BNA113" s="10"/>
      <c r="BNB113" s="10"/>
      <c r="BNC113" s="10"/>
      <c r="BND113" s="10"/>
      <c r="BNE113" s="10"/>
      <c r="BNF113" s="10"/>
      <c r="BNG113" s="10"/>
      <c r="BNH113" s="10"/>
      <c r="BNI113" s="10"/>
      <c r="BNJ113" s="10"/>
      <c r="BNK113" s="10"/>
      <c r="BNL113" s="10"/>
      <c r="BNM113" s="10"/>
      <c r="BNN113" s="10"/>
      <c r="BNO113" s="10"/>
      <c r="BNP113" s="10"/>
      <c r="BNQ113" s="10"/>
      <c r="BNR113" s="10"/>
      <c r="BNS113" s="10"/>
      <c r="BNT113" s="10"/>
      <c r="BNU113" s="10"/>
      <c r="BNV113" s="10"/>
      <c r="BNW113" s="10"/>
      <c r="BNX113" s="10"/>
      <c r="BNY113" s="10"/>
      <c r="BNZ113" s="10"/>
      <c r="BOA113" s="10"/>
      <c r="BOB113" s="10"/>
      <c r="BOC113" s="10"/>
      <c r="BOD113" s="10"/>
      <c r="BOE113" s="10"/>
      <c r="BOF113" s="10"/>
      <c r="BOG113" s="10"/>
      <c r="BOH113" s="10"/>
      <c r="BOI113" s="10"/>
      <c r="BOJ113" s="10"/>
      <c r="BOK113" s="10"/>
      <c r="BOL113" s="10"/>
      <c r="BOM113" s="10"/>
      <c r="BON113" s="10"/>
      <c r="BOO113" s="10"/>
      <c r="BOP113" s="10"/>
      <c r="BOQ113" s="10"/>
      <c r="BOR113" s="10"/>
      <c r="BOS113" s="10"/>
      <c r="BOT113" s="10"/>
      <c r="BOU113" s="10"/>
      <c r="BOV113" s="10"/>
      <c r="BOW113" s="10"/>
      <c r="BOX113" s="10"/>
      <c r="BOY113" s="10"/>
      <c r="BOZ113" s="10"/>
      <c r="BPA113" s="10"/>
      <c r="BPB113" s="10"/>
      <c r="BPC113" s="10"/>
      <c r="BPD113" s="10"/>
      <c r="BPE113" s="10"/>
      <c r="BPF113" s="10"/>
      <c r="BPG113" s="10"/>
      <c r="BPH113" s="10"/>
      <c r="BPI113" s="10"/>
      <c r="BPJ113" s="10"/>
      <c r="BPK113" s="10"/>
      <c r="BPL113" s="10"/>
      <c r="BPM113" s="10"/>
      <c r="BPN113" s="10"/>
      <c r="BPO113" s="10"/>
      <c r="BPP113" s="10"/>
      <c r="BPQ113" s="10"/>
      <c r="BPR113" s="10"/>
      <c r="BPS113" s="10"/>
      <c r="BPT113" s="10"/>
      <c r="BPU113" s="10"/>
      <c r="BPV113" s="10"/>
      <c r="BPW113" s="10"/>
      <c r="BPX113" s="10"/>
      <c r="BPY113" s="10"/>
      <c r="BPZ113" s="10"/>
      <c r="BQA113" s="10"/>
      <c r="BQB113" s="10"/>
      <c r="BQC113" s="10"/>
      <c r="BQD113" s="10"/>
      <c r="BQE113" s="10"/>
      <c r="BQF113" s="10"/>
      <c r="BQG113" s="10"/>
      <c r="BQH113" s="10"/>
      <c r="BQI113" s="10"/>
      <c r="BQJ113" s="10"/>
      <c r="BQK113" s="10"/>
      <c r="BQL113" s="10"/>
      <c r="BQM113" s="10"/>
      <c r="BQN113" s="10"/>
      <c r="BQO113" s="10"/>
      <c r="BQP113" s="10"/>
      <c r="BQQ113" s="10"/>
      <c r="BQR113" s="10"/>
      <c r="BQS113" s="10"/>
      <c r="BQT113" s="10"/>
      <c r="BQU113" s="10"/>
      <c r="BQV113" s="10"/>
      <c r="BQW113" s="10"/>
      <c r="BQX113" s="10"/>
      <c r="BQY113" s="10"/>
      <c r="BQZ113" s="10"/>
      <c r="BRA113" s="10"/>
      <c r="BRB113" s="10"/>
      <c r="BRC113" s="10"/>
      <c r="BRD113" s="10"/>
      <c r="BRE113" s="10"/>
      <c r="BRF113" s="10"/>
      <c r="BRG113" s="10"/>
      <c r="BRH113" s="10"/>
      <c r="BRI113" s="10"/>
      <c r="BRJ113" s="10"/>
      <c r="BRK113" s="10"/>
      <c r="BRL113" s="10"/>
      <c r="BRM113" s="10"/>
      <c r="BRN113" s="10"/>
      <c r="BRO113" s="10"/>
      <c r="BRP113" s="10"/>
      <c r="BRQ113" s="10"/>
      <c r="BRR113" s="10"/>
      <c r="BRS113" s="10"/>
      <c r="BRT113" s="10"/>
      <c r="BRU113" s="10"/>
      <c r="BRV113" s="10"/>
      <c r="BRW113" s="10"/>
      <c r="BRX113" s="10"/>
      <c r="BRY113" s="10"/>
      <c r="BRZ113" s="10"/>
      <c r="BSA113" s="10"/>
      <c r="BSB113" s="10"/>
      <c r="BSC113" s="10"/>
      <c r="BSD113" s="10"/>
      <c r="BSE113" s="10"/>
      <c r="BSF113" s="10"/>
      <c r="BSG113" s="10"/>
      <c r="BSH113" s="10"/>
      <c r="BSI113" s="10"/>
      <c r="BSJ113" s="10"/>
      <c r="BSK113" s="10"/>
      <c r="BSL113" s="10"/>
      <c r="BSM113" s="10"/>
      <c r="BSN113" s="10"/>
      <c r="BSO113" s="10"/>
      <c r="BSP113" s="10"/>
      <c r="BSQ113" s="10"/>
      <c r="BSR113" s="10"/>
      <c r="BSS113" s="10"/>
      <c r="BST113" s="10"/>
      <c r="BSU113" s="10"/>
      <c r="BSV113" s="10"/>
      <c r="BSW113" s="10"/>
      <c r="BSX113" s="10"/>
      <c r="BSY113" s="10"/>
      <c r="BSZ113" s="10"/>
      <c r="BTA113" s="10"/>
      <c r="BTB113" s="10"/>
      <c r="BTC113" s="10"/>
      <c r="BTD113" s="10"/>
      <c r="BTE113" s="10"/>
      <c r="BTF113" s="10"/>
      <c r="BTG113" s="10"/>
      <c r="BTH113" s="10"/>
      <c r="BTI113" s="10"/>
      <c r="BTJ113" s="10"/>
      <c r="BTK113" s="10"/>
      <c r="BTL113" s="10"/>
      <c r="BTM113" s="10"/>
      <c r="BTN113" s="10"/>
      <c r="BTO113" s="10"/>
      <c r="BTP113" s="10"/>
      <c r="BTQ113" s="10"/>
      <c r="BTR113" s="10"/>
      <c r="BTS113" s="10"/>
      <c r="BTT113" s="10"/>
      <c r="BTU113" s="10"/>
      <c r="BTV113" s="10"/>
      <c r="BTW113" s="10"/>
      <c r="BTX113" s="10"/>
      <c r="BTY113" s="10"/>
      <c r="BTZ113" s="10"/>
      <c r="BUA113" s="10"/>
      <c r="BUB113" s="10"/>
      <c r="BUC113" s="10"/>
      <c r="BUD113" s="10"/>
      <c r="BUE113" s="10"/>
      <c r="BUF113" s="10"/>
      <c r="BUG113" s="10"/>
      <c r="BUH113" s="10"/>
      <c r="BUI113" s="10"/>
      <c r="BUJ113" s="10"/>
      <c r="BUK113" s="10"/>
      <c r="BUL113" s="10"/>
      <c r="BUM113" s="10"/>
      <c r="BUN113" s="10"/>
      <c r="BUO113" s="10"/>
      <c r="BUP113" s="10"/>
      <c r="BUQ113" s="10"/>
      <c r="BUR113" s="10"/>
      <c r="BUS113" s="10"/>
      <c r="BUT113" s="10"/>
      <c r="BUU113" s="10"/>
      <c r="BUV113" s="10"/>
      <c r="BUW113" s="10"/>
      <c r="BUX113" s="10"/>
      <c r="BUY113" s="10"/>
      <c r="BUZ113" s="10"/>
      <c r="BVA113" s="10"/>
      <c r="BVB113" s="10"/>
      <c r="BVC113" s="10"/>
      <c r="BVD113" s="10"/>
      <c r="BVE113" s="10"/>
      <c r="BVF113" s="10"/>
      <c r="BVG113" s="10"/>
      <c r="BVH113" s="10"/>
      <c r="BVI113" s="10"/>
      <c r="BVJ113" s="10"/>
      <c r="BVK113" s="10"/>
      <c r="BVL113" s="10"/>
      <c r="BVM113" s="10"/>
      <c r="BVN113" s="10"/>
      <c r="BVO113" s="10"/>
      <c r="BVP113" s="10"/>
      <c r="BVQ113" s="10"/>
      <c r="BVR113" s="10"/>
      <c r="BVS113" s="10"/>
      <c r="BVT113" s="10"/>
      <c r="BVU113" s="10"/>
      <c r="BVV113" s="10"/>
      <c r="BVW113" s="10"/>
      <c r="BVX113" s="10"/>
      <c r="BVY113" s="10"/>
      <c r="BVZ113" s="10"/>
      <c r="BWA113" s="10"/>
      <c r="BWB113" s="10"/>
      <c r="BWC113" s="10"/>
      <c r="BWD113" s="10"/>
      <c r="BWE113" s="10"/>
      <c r="BWF113" s="10"/>
      <c r="BWG113" s="10"/>
      <c r="BWH113" s="10"/>
      <c r="BWI113" s="10"/>
      <c r="BWJ113" s="10"/>
      <c r="BWK113" s="10"/>
      <c r="BWL113" s="10"/>
      <c r="BWM113" s="10"/>
      <c r="BWN113" s="10"/>
      <c r="BWO113" s="10"/>
      <c r="BWP113" s="10"/>
      <c r="BWQ113" s="10"/>
      <c r="BWR113" s="10"/>
      <c r="BWS113" s="10"/>
      <c r="BWT113" s="10"/>
      <c r="BWU113" s="10"/>
      <c r="BWV113" s="10"/>
      <c r="BWW113" s="10"/>
      <c r="BWX113" s="10"/>
      <c r="BWY113" s="10"/>
      <c r="BWZ113" s="10"/>
      <c r="BXA113" s="10"/>
      <c r="BXB113" s="10"/>
      <c r="BXC113" s="10"/>
      <c r="BXD113" s="10"/>
      <c r="BXE113" s="10"/>
      <c r="BXF113" s="10"/>
      <c r="BXG113" s="10"/>
      <c r="BXH113" s="10"/>
      <c r="BXI113" s="10"/>
      <c r="BXJ113" s="10"/>
      <c r="BXK113" s="10"/>
      <c r="BXL113" s="10"/>
      <c r="BXM113" s="10"/>
      <c r="BXN113" s="10"/>
      <c r="BXO113" s="10"/>
      <c r="BXP113" s="10"/>
      <c r="BXQ113" s="10"/>
      <c r="BXR113" s="10"/>
      <c r="BXS113" s="10"/>
      <c r="BXT113" s="10"/>
      <c r="BXU113" s="10"/>
      <c r="BXV113" s="10"/>
      <c r="BXW113" s="10"/>
      <c r="BXX113" s="10"/>
      <c r="BXY113" s="10"/>
      <c r="BXZ113" s="10"/>
      <c r="BYA113" s="10"/>
      <c r="BYB113" s="10"/>
      <c r="BYC113" s="10"/>
      <c r="BYD113" s="10"/>
      <c r="BYE113" s="10"/>
      <c r="BYF113" s="10"/>
      <c r="BYG113" s="10"/>
      <c r="BYH113" s="10"/>
      <c r="BYI113" s="10"/>
      <c r="BYJ113" s="10"/>
      <c r="BYK113" s="10"/>
      <c r="BYL113" s="10"/>
      <c r="BYM113" s="10"/>
      <c r="BYN113" s="10"/>
      <c r="BYO113" s="10"/>
      <c r="BYP113" s="10"/>
      <c r="BYQ113" s="10"/>
      <c r="BYR113" s="10"/>
      <c r="BYS113" s="10"/>
      <c r="BYT113" s="10"/>
      <c r="BYU113" s="10"/>
      <c r="BYV113" s="10"/>
      <c r="BYW113" s="10"/>
      <c r="BYX113" s="10"/>
      <c r="BYY113" s="10"/>
      <c r="BYZ113" s="10"/>
      <c r="BZA113" s="10"/>
      <c r="BZB113" s="10"/>
      <c r="BZC113" s="10"/>
      <c r="BZD113" s="10"/>
      <c r="BZE113" s="10"/>
      <c r="BZF113" s="10"/>
      <c r="BZG113" s="10"/>
      <c r="BZH113" s="10"/>
      <c r="BZI113" s="10"/>
      <c r="BZJ113" s="10"/>
      <c r="BZK113" s="10"/>
      <c r="BZL113" s="10"/>
      <c r="BZM113" s="10"/>
      <c r="BZN113" s="10"/>
      <c r="BZO113" s="10"/>
      <c r="BZP113" s="10"/>
      <c r="BZQ113" s="10"/>
      <c r="BZR113" s="10"/>
      <c r="BZS113" s="10"/>
      <c r="BZT113" s="10"/>
      <c r="BZU113" s="10"/>
      <c r="BZV113" s="10"/>
      <c r="BZW113" s="10"/>
      <c r="BZX113" s="10"/>
      <c r="BZY113" s="10"/>
      <c r="BZZ113" s="10"/>
      <c r="CAA113" s="10"/>
      <c r="CAB113" s="10"/>
      <c r="CAC113" s="10"/>
      <c r="CAD113" s="10"/>
      <c r="CAE113" s="10"/>
      <c r="CAF113" s="10"/>
      <c r="CAG113" s="10"/>
      <c r="CAH113" s="10"/>
      <c r="CAI113" s="10"/>
      <c r="CAJ113" s="10"/>
      <c r="CAK113" s="10"/>
      <c r="CAL113" s="10"/>
      <c r="CAM113" s="10"/>
      <c r="CAN113" s="10"/>
      <c r="CAO113" s="10"/>
      <c r="CAP113" s="10"/>
      <c r="CAQ113" s="10"/>
      <c r="CAR113" s="10"/>
      <c r="CAS113" s="10"/>
      <c r="CAT113" s="10"/>
      <c r="CAU113" s="10"/>
      <c r="CAV113" s="10"/>
      <c r="CAW113" s="10"/>
      <c r="CAX113" s="10"/>
      <c r="CAY113" s="10"/>
      <c r="CAZ113" s="10"/>
      <c r="CBA113" s="10"/>
      <c r="CBB113" s="10"/>
      <c r="CBC113" s="10"/>
      <c r="CBD113" s="10"/>
      <c r="CBE113" s="10"/>
      <c r="CBF113" s="10"/>
      <c r="CBG113" s="10"/>
      <c r="CBH113" s="10"/>
      <c r="CBI113" s="10"/>
      <c r="CBJ113" s="10"/>
      <c r="CBK113" s="10"/>
      <c r="CBL113" s="10"/>
      <c r="CBM113" s="10"/>
      <c r="CBN113" s="10"/>
      <c r="CBO113" s="10"/>
      <c r="CBP113" s="10"/>
      <c r="CBQ113" s="10"/>
      <c r="CBR113" s="10"/>
      <c r="CBS113" s="10"/>
      <c r="CBT113" s="10"/>
      <c r="CBU113" s="10"/>
      <c r="CBV113" s="10"/>
      <c r="CBW113" s="10"/>
      <c r="CBX113" s="10"/>
      <c r="CBY113" s="10"/>
      <c r="CBZ113" s="10"/>
      <c r="CCA113" s="10"/>
      <c r="CCB113" s="10"/>
      <c r="CCC113" s="10"/>
      <c r="CCD113" s="10"/>
      <c r="CCE113" s="10"/>
      <c r="CCF113" s="10"/>
      <c r="CCG113" s="10"/>
      <c r="CCH113" s="10"/>
      <c r="CCI113" s="10"/>
      <c r="CCJ113" s="10"/>
      <c r="CCK113" s="10"/>
      <c r="CCL113" s="10"/>
      <c r="CCM113" s="10"/>
      <c r="CCN113" s="10"/>
      <c r="CCO113" s="10"/>
      <c r="CCP113" s="10"/>
      <c r="CCQ113" s="10"/>
      <c r="CCR113" s="10"/>
      <c r="CCS113" s="10"/>
      <c r="CCT113" s="10"/>
      <c r="CCU113" s="10"/>
      <c r="CCV113" s="10"/>
      <c r="CCW113" s="10"/>
      <c r="CCX113" s="10"/>
      <c r="CCY113" s="10"/>
      <c r="CCZ113" s="10"/>
      <c r="CDA113" s="10"/>
      <c r="CDB113" s="10"/>
      <c r="CDC113" s="10"/>
      <c r="CDD113" s="10"/>
      <c r="CDE113" s="10"/>
      <c r="CDF113" s="10"/>
      <c r="CDG113" s="10"/>
      <c r="CDH113" s="10"/>
      <c r="CDI113" s="10"/>
      <c r="CDJ113" s="10"/>
      <c r="CDK113" s="10"/>
      <c r="CDL113" s="10"/>
      <c r="CDM113" s="10"/>
      <c r="CDN113" s="10"/>
      <c r="CDO113" s="10"/>
      <c r="CDP113" s="10"/>
      <c r="CDQ113" s="10"/>
      <c r="CDR113" s="10"/>
      <c r="CDS113" s="10"/>
      <c r="CDT113" s="10"/>
      <c r="CDU113" s="10"/>
      <c r="CDV113" s="10"/>
      <c r="CDW113" s="10"/>
      <c r="CDX113" s="10"/>
      <c r="CDY113" s="10"/>
      <c r="CDZ113" s="10"/>
      <c r="CEA113" s="10"/>
      <c r="CEB113" s="10"/>
      <c r="CEC113" s="10"/>
      <c r="CED113" s="10"/>
      <c r="CEE113" s="10"/>
      <c r="CEF113" s="10"/>
      <c r="CEG113" s="10"/>
      <c r="CEH113" s="10"/>
      <c r="CEI113" s="10"/>
      <c r="CEJ113" s="10"/>
      <c r="CEK113" s="10"/>
      <c r="CEL113" s="10"/>
      <c r="CEM113" s="10"/>
      <c r="CEN113" s="10"/>
      <c r="CEO113" s="10"/>
      <c r="CEP113" s="10"/>
      <c r="CEQ113" s="10"/>
      <c r="CER113" s="10"/>
      <c r="CES113" s="10"/>
      <c r="CET113" s="10"/>
      <c r="CEU113" s="10"/>
      <c r="CEV113" s="10"/>
      <c r="CEW113" s="10"/>
      <c r="CEX113" s="10"/>
      <c r="CEY113" s="10"/>
      <c r="CEZ113" s="10"/>
      <c r="CFA113" s="10"/>
      <c r="CFB113" s="10"/>
      <c r="CFC113" s="10"/>
      <c r="CFD113" s="10"/>
      <c r="CFE113" s="10"/>
      <c r="CFF113" s="10"/>
      <c r="CFG113" s="10"/>
      <c r="CFH113" s="10"/>
      <c r="CFI113" s="10"/>
      <c r="CFJ113" s="10"/>
      <c r="CFK113" s="10"/>
      <c r="CFL113" s="10"/>
      <c r="CFM113" s="10"/>
      <c r="CFN113" s="10"/>
      <c r="CFO113" s="10"/>
      <c r="CFP113" s="10"/>
      <c r="CFQ113" s="10"/>
      <c r="CFR113" s="10"/>
      <c r="CFS113" s="10"/>
      <c r="CFT113" s="10"/>
      <c r="CFU113" s="10"/>
      <c r="CFV113" s="10"/>
      <c r="CFW113" s="10"/>
      <c r="CFX113" s="10"/>
      <c r="CFY113" s="10"/>
      <c r="CFZ113" s="10"/>
      <c r="CGA113" s="10"/>
      <c r="CGB113" s="10"/>
      <c r="CGC113" s="10"/>
      <c r="CGD113" s="10"/>
      <c r="CGE113" s="10"/>
      <c r="CGF113" s="10"/>
      <c r="CGG113" s="10"/>
      <c r="CGH113" s="10"/>
      <c r="CGI113" s="10"/>
      <c r="CGJ113" s="10"/>
      <c r="CGK113" s="10"/>
      <c r="CGL113" s="10"/>
      <c r="CGM113" s="10"/>
      <c r="CGN113" s="10"/>
      <c r="CGO113" s="10"/>
      <c r="CGP113" s="10"/>
      <c r="CGQ113" s="10"/>
      <c r="CGR113" s="10"/>
      <c r="CGS113" s="10"/>
      <c r="CGT113" s="10"/>
      <c r="CGU113" s="10"/>
      <c r="CGV113" s="10"/>
      <c r="CGW113" s="10"/>
      <c r="CGX113" s="10"/>
      <c r="CGY113" s="10"/>
      <c r="CGZ113" s="10"/>
      <c r="CHA113" s="10"/>
      <c r="CHB113" s="10"/>
      <c r="CHC113" s="10"/>
      <c r="CHD113" s="10"/>
      <c r="CHE113" s="10"/>
      <c r="CHF113" s="10"/>
      <c r="CHG113" s="10"/>
      <c r="CHH113" s="10"/>
      <c r="CHI113" s="10"/>
      <c r="CHJ113" s="10"/>
      <c r="CHK113" s="10"/>
      <c r="CHL113" s="10"/>
      <c r="CHM113" s="10"/>
      <c r="CHN113" s="10"/>
      <c r="CHO113" s="10"/>
      <c r="CHP113" s="10"/>
      <c r="CHQ113" s="10"/>
      <c r="CHR113" s="10"/>
      <c r="CHS113" s="10"/>
      <c r="CHT113" s="10"/>
      <c r="CHU113" s="10"/>
      <c r="CHV113" s="10"/>
      <c r="CHW113" s="10"/>
      <c r="CHX113" s="10"/>
      <c r="CHY113" s="10"/>
      <c r="CHZ113" s="10"/>
      <c r="CIA113" s="10"/>
      <c r="CIB113" s="10"/>
      <c r="CIC113" s="10"/>
      <c r="CID113" s="10"/>
      <c r="CIE113" s="10"/>
      <c r="CIF113" s="10"/>
      <c r="CIG113" s="10"/>
      <c r="CIH113" s="10"/>
      <c r="CII113" s="10"/>
      <c r="CIJ113" s="10"/>
      <c r="CIK113" s="10"/>
      <c r="CIL113" s="10"/>
      <c r="CIM113" s="10"/>
      <c r="CIN113" s="10"/>
      <c r="CIO113" s="10"/>
      <c r="CIP113" s="10"/>
      <c r="CIQ113" s="10"/>
      <c r="CIR113" s="10"/>
      <c r="CIS113" s="10"/>
      <c r="CIT113" s="10"/>
      <c r="CIU113" s="10"/>
      <c r="CIV113" s="10"/>
      <c r="CIW113" s="10"/>
      <c r="CIX113" s="10"/>
      <c r="CIY113" s="10"/>
      <c r="CIZ113" s="10"/>
      <c r="CJA113" s="10"/>
      <c r="CJB113" s="10"/>
      <c r="CJC113" s="10"/>
      <c r="CJD113" s="10"/>
      <c r="CJE113" s="10"/>
      <c r="CJF113" s="10"/>
      <c r="CJG113" s="10"/>
      <c r="CJH113" s="10"/>
      <c r="CJI113" s="10"/>
      <c r="CJJ113" s="10"/>
      <c r="CJK113" s="10"/>
      <c r="CJL113" s="10"/>
      <c r="CJM113" s="10"/>
      <c r="CJN113" s="10"/>
      <c r="CJO113" s="10"/>
      <c r="CJP113" s="10"/>
      <c r="CJQ113" s="10"/>
      <c r="CJR113" s="10"/>
      <c r="CJS113" s="10"/>
      <c r="CJT113" s="10"/>
      <c r="CJU113" s="10"/>
      <c r="CJV113" s="10"/>
      <c r="CJW113" s="10"/>
      <c r="CJX113" s="10"/>
      <c r="CJY113" s="10"/>
      <c r="CJZ113" s="10"/>
      <c r="CKA113" s="10"/>
      <c r="CKB113" s="10"/>
      <c r="CKC113" s="10"/>
      <c r="CKD113" s="10"/>
      <c r="CKE113" s="10"/>
      <c r="CKF113" s="10"/>
      <c r="CKG113" s="10"/>
      <c r="CKH113" s="10"/>
      <c r="CKI113" s="10"/>
      <c r="CKJ113" s="10"/>
      <c r="CKK113" s="10"/>
      <c r="CKL113" s="10"/>
      <c r="CKM113" s="10"/>
      <c r="CKN113" s="10"/>
      <c r="CKO113" s="10"/>
      <c r="CKP113" s="10"/>
      <c r="CKQ113" s="10"/>
      <c r="CKR113" s="10"/>
      <c r="CKS113" s="10"/>
      <c r="CKT113" s="10"/>
      <c r="CKU113" s="10"/>
      <c r="CKV113" s="10"/>
      <c r="CKW113" s="10"/>
      <c r="CKX113" s="10"/>
      <c r="CKY113" s="10"/>
      <c r="CKZ113" s="10"/>
      <c r="CLA113" s="10"/>
      <c r="CLB113" s="10"/>
      <c r="CLC113" s="10"/>
      <c r="CLD113" s="10"/>
      <c r="CLE113" s="10"/>
      <c r="CLF113" s="10"/>
      <c r="CLG113" s="10"/>
      <c r="CLH113" s="10"/>
      <c r="CLI113" s="10"/>
      <c r="CLJ113" s="10"/>
      <c r="CLK113" s="10"/>
      <c r="CLL113" s="10"/>
      <c r="CLM113" s="10"/>
      <c r="CLN113" s="10"/>
      <c r="CLO113" s="10"/>
      <c r="CLP113" s="10"/>
      <c r="CLQ113" s="10"/>
      <c r="CLR113" s="10"/>
      <c r="CLS113" s="10"/>
      <c r="CLT113" s="10"/>
      <c r="CLU113" s="10"/>
      <c r="CLV113" s="10"/>
      <c r="CLW113" s="10"/>
      <c r="CLX113" s="10"/>
      <c r="CLY113" s="10"/>
      <c r="CLZ113" s="10"/>
      <c r="CMA113" s="10"/>
      <c r="CMB113" s="10"/>
      <c r="CMC113" s="10"/>
      <c r="CMD113" s="10"/>
      <c r="CME113" s="10"/>
      <c r="CMF113" s="10"/>
      <c r="CMG113" s="10"/>
      <c r="CMH113" s="10"/>
      <c r="CMI113" s="10"/>
      <c r="CMJ113" s="10"/>
      <c r="CMK113" s="10"/>
      <c r="CML113" s="10"/>
      <c r="CMM113" s="10"/>
      <c r="CMN113" s="10"/>
      <c r="CMO113" s="10"/>
      <c r="CMP113" s="10"/>
      <c r="CMQ113" s="10"/>
      <c r="CMR113" s="10"/>
      <c r="CMS113" s="10"/>
      <c r="CMT113" s="10"/>
      <c r="CMU113" s="10"/>
      <c r="CMV113" s="10"/>
      <c r="CMW113" s="10"/>
      <c r="CMX113" s="10"/>
      <c r="CMY113" s="10"/>
      <c r="CMZ113" s="10"/>
      <c r="CNA113" s="10"/>
      <c r="CNB113" s="10"/>
      <c r="CNC113" s="10"/>
      <c r="CND113" s="10"/>
      <c r="CNE113" s="10"/>
      <c r="CNF113" s="10"/>
      <c r="CNG113" s="10"/>
      <c r="CNH113" s="10"/>
      <c r="CNI113" s="10"/>
      <c r="CNJ113" s="10"/>
      <c r="CNK113" s="10"/>
      <c r="CNL113" s="10"/>
      <c r="CNM113" s="10"/>
      <c r="CNN113" s="10"/>
      <c r="CNO113" s="10"/>
      <c r="CNP113" s="10"/>
      <c r="CNQ113" s="10"/>
      <c r="CNR113" s="10"/>
      <c r="CNS113" s="10"/>
      <c r="CNT113" s="10"/>
      <c r="CNU113" s="10"/>
      <c r="CNV113" s="10"/>
      <c r="CNW113" s="10"/>
      <c r="CNX113" s="10"/>
      <c r="CNY113" s="10"/>
      <c r="CNZ113" s="10"/>
      <c r="COA113" s="10"/>
      <c r="COB113" s="10"/>
      <c r="COC113" s="10"/>
      <c r="COD113" s="10"/>
      <c r="COE113" s="10"/>
      <c r="COF113" s="10"/>
      <c r="COG113" s="10"/>
      <c r="COH113" s="10"/>
      <c r="COI113" s="10"/>
      <c r="COJ113" s="10"/>
      <c r="COK113" s="10"/>
      <c r="COL113" s="10"/>
      <c r="COM113" s="10"/>
      <c r="CON113" s="10"/>
      <c r="COO113" s="10"/>
      <c r="COP113" s="10"/>
      <c r="COQ113" s="10"/>
      <c r="COR113" s="10"/>
      <c r="COS113" s="10"/>
      <c r="COT113" s="10"/>
      <c r="COU113" s="10"/>
      <c r="COV113" s="10"/>
      <c r="COW113" s="10"/>
      <c r="COX113" s="10"/>
      <c r="COY113" s="10"/>
      <c r="COZ113" s="10"/>
      <c r="CPA113" s="10"/>
      <c r="CPB113" s="10"/>
      <c r="CPC113" s="10"/>
      <c r="CPD113" s="10"/>
      <c r="CPE113" s="10"/>
      <c r="CPF113" s="10"/>
      <c r="CPG113" s="10"/>
      <c r="CPH113" s="10"/>
      <c r="CPI113" s="10"/>
      <c r="CPJ113" s="10"/>
      <c r="CPK113" s="10"/>
      <c r="CPL113" s="10"/>
      <c r="CPM113" s="10"/>
      <c r="CPN113" s="10"/>
      <c r="CPO113" s="10"/>
      <c r="CPP113" s="10"/>
      <c r="CPQ113" s="10"/>
      <c r="CPR113" s="10"/>
      <c r="CPS113" s="10"/>
      <c r="CPT113" s="10"/>
      <c r="CPU113" s="10"/>
      <c r="CPV113" s="10"/>
      <c r="CPW113" s="10"/>
      <c r="CPX113" s="10"/>
      <c r="CPY113" s="10"/>
      <c r="CPZ113" s="10"/>
      <c r="CQA113" s="10"/>
      <c r="CQB113" s="10"/>
      <c r="CQC113" s="10"/>
      <c r="CQD113" s="10"/>
      <c r="CQE113" s="10"/>
      <c r="CQF113" s="10"/>
      <c r="CQG113" s="10"/>
      <c r="CQH113" s="10"/>
      <c r="CQI113" s="10"/>
      <c r="CQJ113" s="10"/>
      <c r="CQK113" s="10"/>
      <c r="CQL113" s="10"/>
      <c r="CQM113" s="10"/>
      <c r="CQN113" s="10"/>
      <c r="CQO113" s="10"/>
      <c r="CQP113" s="10"/>
      <c r="CQQ113" s="10"/>
      <c r="CQR113" s="10"/>
      <c r="CQS113" s="10"/>
      <c r="CQT113" s="10"/>
      <c r="CQU113" s="10"/>
      <c r="CQV113" s="10"/>
      <c r="CQW113" s="10"/>
      <c r="CQX113" s="10"/>
      <c r="CQY113" s="10"/>
      <c r="CQZ113" s="10"/>
      <c r="CRA113" s="10"/>
      <c r="CRB113" s="10"/>
      <c r="CRC113" s="10"/>
      <c r="CRD113" s="10"/>
      <c r="CRE113" s="10"/>
      <c r="CRF113" s="10"/>
      <c r="CRG113" s="10"/>
      <c r="CRH113" s="10"/>
      <c r="CRI113" s="10"/>
      <c r="CRJ113" s="10"/>
      <c r="CRK113" s="10"/>
      <c r="CRL113" s="10"/>
      <c r="CRM113" s="10"/>
      <c r="CRN113" s="10"/>
      <c r="CRO113" s="10"/>
      <c r="CRP113" s="10"/>
      <c r="CRQ113" s="10"/>
      <c r="CRR113" s="10"/>
      <c r="CRS113" s="10"/>
      <c r="CRT113" s="10"/>
      <c r="CRU113" s="10"/>
      <c r="CRV113" s="10"/>
      <c r="CRW113" s="10"/>
      <c r="CRX113" s="10"/>
      <c r="CRY113" s="10"/>
      <c r="CRZ113" s="10"/>
      <c r="CSA113" s="10"/>
      <c r="CSB113" s="10"/>
      <c r="CSC113" s="10"/>
      <c r="CSD113" s="10"/>
      <c r="CSE113" s="10"/>
      <c r="CSF113" s="10"/>
      <c r="CSG113" s="10"/>
      <c r="CSH113" s="10"/>
      <c r="CSI113" s="10"/>
      <c r="CSJ113" s="10"/>
      <c r="CSK113" s="10"/>
      <c r="CSL113" s="10"/>
      <c r="CSM113" s="10"/>
      <c r="CSN113" s="10"/>
      <c r="CSO113" s="10"/>
      <c r="CSP113" s="10"/>
      <c r="CSQ113" s="10"/>
      <c r="CSR113" s="10"/>
      <c r="CSS113" s="10"/>
      <c r="CST113" s="10"/>
      <c r="CSU113" s="10"/>
      <c r="CSV113" s="10"/>
      <c r="CSW113" s="10"/>
      <c r="CSX113" s="10"/>
      <c r="CSY113" s="10"/>
      <c r="CSZ113" s="10"/>
      <c r="CTA113" s="10"/>
      <c r="CTB113" s="10"/>
      <c r="CTC113" s="10"/>
      <c r="CTD113" s="10"/>
      <c r="CTE113" s="10"/>
      <c r="CTF113" s="10"/>
      <c r="CTG113" s="10"/>
      <c r="CTH113" s="10"/>
      <c r="CTI113" s="10"/>
      <c r="CTJ113" s="10"/>
      <c r="CTK113" s="10"/>
      <c r="CTL113" s="10"/>
      <c r="CTM113" s="10"/>
      <c r="CTN113" s="10"/>
      <c r="CTO113" s="10"/>
      <c r="CTP113" s="10"/>
      <c r="CTQ113" s="10"/>
      <c r="CTR113" s="10"/>
      <c r="CTS113" s="10"/>
      <c r="CTT113" s="10"/>
      <c r="CTU113" s="10"/>
      <c r="CTV113" s="10"/>
      <c r="CTW113" s="10"/>
      <c r="CTX113" s="10"/>
      <c r="CTY113" s="10"/>
      <c r="CTZ113" s="10"/>
      <c r="CUA113" s="10"/>
      <c r="CUB113" s="10"/>
      <c r="CUC113" s="10"/>
      <c r="CUD113" s="10"/>
      <c r="CUE113" s="10"/>
      <c r="CUF113" s="10"/>
      <c r="CUG113" s="10"/>
      <c r="CUH113" s="10"/>
      <c r="CUI113" s="10"/>
      <c r="CUJ113" s="10"/>
      <c r="CUK113" s="10"/>
      <c r="CUL113" s="10"/>
      <c r="CUM113" s="10"/>
      <c r="CUN113" s="10"/>
      <c r="CUO113" s="10"/>
      <c r="CUP113" s="10"/>
      <c r="CUQ113" s="10"/>
      <c r="CUR113" s="10"/>
      <c r="CUS113" s="10"/>
      <c r="CUT113" s="10"/>
      <c r="CUU113" s="10"/>
      <c r="CUV113" s="10"/>
      <c r="CUW113" s="10"/>
      <c r="CUX113" s="10"/>
      <c r="CUY113" s="10"/>
      <c r="CUZ113" s="10"/>
      <c r="CVA113" s="10"/>
      <c r="CVB113" s="10"/>
      <c r="CVC113" s="10"/>
      <c r="CVD113" s="10"/>
      <c r="CVE113" s="10"/>
      <c r="CVF113" s="10"/>
      <c r="CVG113" s="10"/>
      <c r="CVH113" s="10"/>
      <c r="CVI113" s="10"/>
      <c r="CVJ113" s="10"/>
      <c r="CVK113" s="10"/>
      <c r="CVL113" s="10"/>
      <c r="CVM113" s="10"/>
      <c r="CVN113" s="10"/>
      <c r="CVO113" s="10"/>
      <c r="CVP113" s="10"/>
      <c r="CVQ113" s="10"/>
      <c r="CVR113" s="10"/>
      <c r="CVS113" s="10"/>
      <c r="CVT113" s="10"/>
      <c r="CVU113" s="10"/>
      <c r="CVV113" s="10"/>
      <c r="CVW113" s="10"/>
      <c r="CVX113" s="10"/>
      <c r="CVY113" s="10"/>
      <c r="CVZ113" s="10"/>
      <c r="CWA113" s="10"/>
      <c r="CWB113" s="10"/>
      <c r="CWC113" s="10"/>
      <c r="CWD113" s="10"/>
      <c r="CWE113" s="10"/>
      <c r="CWF113" s="10"/>
      <c r="CWG113" s="10"/>
      <c r="CWH113" s="10"/>
      <c r="CWI113" s="10"/>
      <c r="CWJ113" s="10"/>
      <c r="CWK113" s="10"/>
      <c r="CWL113" s="10"/>
      <c r="CWM113" s="10"/>
      <c r="CWN113" s="10"/>
      <c r="CWO113" s="10"/>
      <c r="CWP113" s="10"/>
      <c r="CWQ113" s="10"/>
      <c r="CWR113" s="10"/>
      <c r="CWS113" s="10"/>
      <c r="CWT113" s="10"/>
      <c r="CWU113" s="10"/>
      <c r="CWV113" s="10"/>
      <c r="CWW113" s="10"/>
      <c r="CWX113" s="10"/>
      <c r="CWY113" s="10"/>
      <c r="CWZ113" s="10"/>
      <c r="CXA113" s="10"/>
      <c r="CXB113" s="10"/>
      <c r="CXC113" s="10"/>
      <c r="CXD113" s="10"/>
      <c r="CXE113" s="10"/>
      <c r="CXF113" s="10"/>
      <c r="CXG113" s="10"/>
      <c r="CXH113" s="10"/>
      <c r="CXI113" s="10"/>
      <c r="CXJ113" s="10"/>
      <c r="CXK113" s="10"/>
      <c r="CXL113" s="10"/>
      <c r="CXM113" s="10"/>
      <c r="CXN113" s="10"/>
      <c r="CXO113" s="10"/>
      <c r="CXP113" s="10"/>
      <c r="CXQ113" s="10"/>
      <c r="CXR113" s="10"/>
      <c r="CXS113" s="10"/>
      <c r="CXT113" s="10"/>
      <c r="CXU113" s="10"/>
      <c r="CXV113" s="10"/>
      <c r="CXW113" s="10"/>
      <c r="CXX113" s="10"/>
      <c r="CXY113" s="10"/>
      <c r="CXZ113" s="10"/>
      <c r="CYA113" s="10"/>
      <c r="CYB113" s="10"/>
      <c r="CYC113" s="10"/>
      <c r="CYD113" s="10"/>
      <c r="CYE113" s="10"/>
      <c r="CYF113" s="10"/>
      <c r="CYG113" s="10"/>
      <c r="CYH113" s="10"/>
      <c r="CYI113" s="10"/>
      <c r="CYJ113" s="10"/>
      <c r="CYK113" s="10"/>
      <c r="CYL113" s="10"/>
      <c r="CYM113" s="10"/>
      <c r="CYN113" s="10"/>
      <c r="CYO113" s="10"/>
      <c r="CYP113" s="10"/>
      <c r="CYQ113" s="10"/>
      <c r="CYR113" s="10"/>
      <c r="CYS113" s="10"/>
      <c r="CYT113" s="10"/>
      <c r="CYU113" s="10"/>
      <c r="CYV113" s="10"/>
      <c r="CYW113" s="10"/>
      <c r="CYX113" s="10"/>
      <c r="CYY113" s="10"/>
      <c r="CYZ113" s="10"/>
      <c r="CZA113" s="10"/>
      <c r="CZB113" s="10"/>
      <c r="CZC113" s="10"/>
      <c r="CZD113" s="10"/>
      <c r="CZE113" s="10"/>
      <c r="CZF113" s="10"/>
      <c r="CZG113" s="10"/>
      <c r="CZH113" s="10"/>
      <c r="CZI113" s="10"/>
      <c r="CZJ113" s="10"/>
      <c r="CZK113" s="10"/>
      <c r="CZL113" s="10"/>
      <c r="CZM113" s="10"/>
      <c r="CZN113" s="10"/>
      <c r="CZO113" s="10"/>
      <c r="CZP113" s="10"/>
      <c r="CZQ113" s="10"/>
      <c r="CZR113" s="10"/>
      <c r="CZS113" s="10"/>
      <c r="CZT113" s="10"/>
      <c r="CZU113" s="10"/>
      <c r="CZV113" s="10"/>
      <c r="CZW113" s="10"/>
      <c r="CZX113" s="10"/>
      <c r="CZY113" s="10"/>
      <c r="CZZ113" s="10"/>
      <c r="DAA113" s="10"/>
      <c r="DAB113" s="10"/>
      <c r="DAC113" s="10"/>
      <c r="DAD113" s="10"/>
      <c r="DAE113" s="10"/>
      <c r="DAF113" s="10"/>
      <c r="DAG113" s="10"/>
      <c r="DAH113" s="10"/>
      <c r="DAI113" s="10"/>
      <c r="DAJ113" s="10"/>
      <c r="DAK113" s="10"/>
      <c r="DAL113" s="10"/>
      <c r="DAM113" s="10"/>
      <c r="DAN113" s="10"/>
      <c r="DAO113" s="10"/>
      <c r="DAP113" s="10"/>
      <c r="DAQ113" s="10"/>
      <c r="DAR113" s="10"/>
      <c r="DAS113" s="10"/>
      <c r="DAT113" s="10"/>
      <c r="DAU113" s="10"/>
      <c r="DAV113" s="10"/>
      <c r="DAW113" s="10"/>
      <c r="DAX113" s="10"/>
      <c r="DAY113" s="10"/>
      <c r="DAZ113" s="10"/>
      <c r="DBA113" s="10"/>
      <c r="DBB113" s="10"/>
      <c r="DBC113" s="10"/>
      <c r="DBD113" s="10"/>
      <c r="DBE113" s="10"/>
      <c r="DBF113" s="10"/>
      <c r="DBG113" s="10"/>
      <c r="DBH113" s="10"/>
      <c r="DBI113" s="10"/>
      <c r="DBJ113" s="10"/>
      <c r="DBK113" s="10"/>
      <c r="DBL113" s="10"/>
      <c r="DBM113" s="10"/>
      <c r="DBN113" s="10"/>
      <c r="DBO113" s="10"/>
      <c r="DBP113" s="10"/>
      <c r="DBQ113" s="10"/>
      <c r="DBR113" s="10"/>
      <c r="DBS113" s="10"/>
      <c r="DBT113" s="10"/>
      <c r="DBU113" s="10"/>
      <c r="DBV113" s="10"/>
      <c r="DBW113" s="10"/>
      <c r="DBX113" s="10"/>
      <c r="DBY113" s="10"/>
      <c r="DBZ113" s="10"/>
      <c r="DCA113" s="10"/>
      <c r="DCB113" s="10"/>
      <c r="DCC113" s="10"/>
      <c r="DCD113" s="10"/>
      <c r="DCE113" s="10"/>
      <c r="DCF113" s="10"/>
      <c r="DCG113" s="10"/>
      <c r="DCH113" s="10"/>
      <c r="DCI113" s="10"/>
      <c r="DCJ113" s="10"/>
      <c r="DCK113" s="10"/>
      <c r="DCL113" s="10"/>
      <c r="DCM113" s="10"/>
      <c r="DCN113" s="10"/>
      <c r="DCO113" s="10"/>
      <c r="DCP113" s="10"/>
      <c r="DCQ113" s="10"/>
      <c r="DCR113" s="10"/>
      <c r="DCS113" s="10"/>
      <c r="DCT113" s="10"/>
      <c r="DCU113" s="10"/>
      <c r="DCV113" s="10"/>
      <c r="DCW113" s="10"/>
      <c r="DCX113" s="10"/>
      <c r="DCY113" s="10"/>
      <c r="DCZ113" s="10"/>
      <c r="DDA113" s="10"/>
      <c r="DDB113" s="10"/>
      <c r="DDC113" s="10"/>
      <c r="DDD113" s="10"/>
      <c r="DDE113" s="10"/>
      <c r="DDF113" s="10"/>
      <c r="DDG113" s="10"/>
      <c r="DDH113" s="10"/>
      <c r="DDI113" s="10"/>
      <c r="DDJ113" s="10"/>
      <c r="DDK113" s="10"/>
      <c r="DDL113" s="10"/>
      <c r="DDM113" s="10"/>
      <c r="DDN113" s="10"/>
      <c r="DDO113" s="10"/>
      <c r="DDP113" s="10"/>
      <c r="DDQ113" s="10"/>
      <c r="DDR113" s="10"/>
      <c r="DDS113" s="10"/>
      <c r="DDT113" s="10"/>
      <c r="DDU113" s="10"/>
      <c r="DDV113" s="10"/>
      <c r="DDW113" s="10"/>
      <c r="DDX113" s="10"/>
      <c r="DDY113" s="10"/>
      <c r="DDZ113" s="10"/>
      <c r="DEA113" s="10"/>
      <c r="DEB113" s="10"/>
      <c r="DEC113" s="10"/>
      <c r="DED113" s="10"/>
      <c r="DEE113" s="10"/>
      <c r="DEF113" s="10"/>
      <c r="DEG113" s="10"/>
      <c r="DEH113" s="10"/>
      <c r="DEI113" s="10"/>
      <c r="DEJ113" s="10"/>
      <c r="DEK113" s="10"/>
      <c r="DEL113" s="10"/>
      <c r="DEM113" s="10"/>
      <c r="DEN113" s="10"/>
      <c r="DEO113" s="10"/>
      <c r="DEP113" s="10"/>
      <c r="DEQ113" s="10"/>
      <c r="DER113" s="10"/>
      <c r="DES113" s="10"/>
      <c r="DET113" s="10"/>
      <c r="DEU113" s="10"/>
      <c r="DEV113" s="10"/>
      <c r="DEW113" s="10"/>
      <c r="DEX113" s="10"/>
      <c r="DEY113" s="10"/>
      <c r="DEZ113" s="10"/>
      <c r="DFA113" s="10"/>
      <c r="DFB113" s="10"/>
      <c r="DFC113" s="10"/>
      <c r="DFD113" s="10"/>
      <c r="DFE113" s="10"/>
      <c r="DFF113" s="10"/>
      <c r="DFG113" s="10"/>
      <c r="DFH113" s="10"/>
      <c r="DFI113" s="10"/>
      <c r="DFJ113" s="10"/>
      <c r="DFK113" s="10"/>
      <c r="DFL113" s="10"/>
      <c r="DFM113" s="10"/>
      <c r="DFN113" s="10"/>
      <c r="DFO113" s="10"/>
      <c r="DFP113" s="10"/>
      <c r="DFQ113" s="10"/>
      <c r="DFR113" s="10"/>
      <c r="DFS113" s="10"/>
      <c r="DFT113" s="10"/>
      <c r="DFU113" s="10"/>
      <c r="DFV113" s="10"/>
      <c r="DFW113" s="10"/>
      <c r="DFX113" s="10"/>
      <c r="DFY113" s="10"/>
      <c r="DFZ113" s="10"/>
      <c r="DGA113" s="10"/>
      <c r="DGB113" s="10"/>
      <c r="DGC113" s="10"/>
      <c r="DGD113" s="10"/>
      <c r="DGE113" s="10"/>
      <c r="DGF113" s="10"/>
      <c r="DGG113" s="10"/>
      <c r="DGH113" s="10"/>
      <c r="DGI113" s="10"/>
      <c r="DGJ113" s="10"/>
      <c r="DGK113" s="10"/>
      <c r="DGL113" s="10"/>
      <c r="DGM113" s="10"/>
      <c r="DGN113" s="10"/>
      <c r="DGO113" s="10"/>
      <c r="DGP113" s="10"/>
      <c r="DGQ113" s="10"/>
      <c r="DGR113" s="10"/>
      <c r="DGS113" s="10"/>
      <c r="DGT113" s="10"/>
      <c r="DGU113" s="10"/>
      <c r="DGV113" s="10"/>
      <c r="DGW113" s="10"/>
      <c r="DGX113" s="10"/>
      <c r="DGY113" s="10"/>
      <c r="DGZ113" s="10"/>
      <c r="DHA113" s="10"/>
      <c r="DHB113" s="10"/>
      <c r="DHC113" s="10"/>
      <c r="DHD113" s="10"/>
      <c r="DHE113" s="10"/>
      <c r="DHF113" s="10"/>
      <c r="DHG113" s="10"/>
      <c r="DHH113" s="10"/>
      <c r="DHI113" s="10"/>
      <c r="DHJ113" s="10"/>
      <c r="DHK113" s="10"/>
      <c r="DHL113" s="10"/>
      <c r="DHM113" s="10"/>
      <c r="DHN113" s="10"/>
      <c r="DHO113" s="10"/>
      <c r="DHP113" s="10"/>
      <c r="DHQ113" s="10"/>
      <c r="DHR113" s="10"/>
      <c r="DHS113" s="10"/>
      <c r="DHT113" s="10"/>
      <c r="DHU113" s="10"/>
      <c r="DHV113" s="10"/>
      <c r="DHW113" s="10"/>
      <c r="DHX113" s="10"/>
      <c r="DHY113" s="10"/>
      <c r="DHZ113" s="10"/>
      <c r="DIA113" s="10"/>
      <c r="DIB113" s="10"/>
      <c r="DIC113" s="10"/>
      <c r="DID113" s="10"/>
      <c r="DIE113" s="10"/>
      <c r="DIF113" s="10"/>
      <c r="DIG113" s="10"/>
      <c r="DIH113" s="10"/>
      <c r="DII113" s="10"/>
      <c r="DIJ113" s="10"/>
      <c r="DIK113" s="10"/>
      <c r="DIL113" s="10"/>
      <c r="DIM113" s="10"/>
      <c r="DIN113" s="10"/>
      <c r="DIO113" s="10"/>
      <c r="DIP113" s="10"/>
      <c r="DIQ113" s="10"/>
      <c r="DIR113" s="10"/>
      <c r="DIS113" s="10"/>
      <c r="DIT113" s="10"/>
      <c r="DIU113" s="10"/>
      <c r="DIV113" s="10"/>
      <c r="DIW113" s="10"/>
      <c r="DIX113" s="10"/>
      <c r="DIY113" s="10"/>
      <c r="DIZ113" s="10"/>
      <c r="DJA113" s="10"/>
      <c r="DJB113" s="10"/>
      <c r="DJC113" s="10"/>
      <c r="DJD113" s="10"/>
      <c r="DJE113" s="10"/>
      <c r="DJF113" s="10"/>
      <c r="DJG113" s="10"/>
      <c r="DJH113" s="10"/>
      <c r="DJI113" s="10"/>
      <c r="DJJ113" s="10"/>
      <c r="DJK113" s="10"/>
      <c r="DJL113" s="10"/>
      <c r="DJM113" s="10"/>
      <c r="DJN113" s="10"/>
      <c r="DJO113" s="10"/>
      <c r="DJP113" s="10"/>
      <c r="DJQ113" s="10"/>
      <c r="DJR113" s="10"/>
      <c r="DJS113" s="10"/>
      <c r="DJT113" s="10"/>
      <c r="DJU113" s="10"/>
      <c r="DJV113" s="10"/>
      <c r="DJW113" s="10"/>
      <c r="DJX113" s="10"/>
      <c r="DJY113" s="10"/>
      <c r="DJZ113" s="10"/>
      <c r="DKA113" s="10"/>
      <c r="DKB113" s="10"/>
      <c r="DKC113" s="10"/>
      <c r="DKD113" s="10"/>
      <c r="DKE113" s="10"/>
      <c r="DKF113" s="10"/>
      <c r="DKG113" s="10"/>
      <c r="DKH113" s="10"/>
      <c r="DKI113" s="10"/>
      <c r="DKJ113" s="10"/>
      <c r="DKK113" s="10"/>
      <c r="DKL113" s="10"/>
      <c r="DKM113" s="10"/>
      <c r="DKN113" s="10"/>
      <c r="DKO113" s="10"/>
      <c r="DKP113" s="10"/>
      <c r="DKQ113" s="10"/>
      <c r="DKR113" s="10"/>
      <c r="DKS113" s="10"/>
      <c r="DKT113" s="10"/>
      <c r="DKU113" s="10"/>
      <c r="DKV113" s="10"/>
      <c r="DKW113" s="10"/>
      <c r="DKX113" s="10"/>
      <c r="DKY113" s="10"/>
      <c r="DKZ113" s="10"/>
      <c r="DLA113" s="10"/>
      <c r="DLB113" s="10"/>
      <c r="DLC113" s="10"/>
      <c r="DLD113" s="10"/>
      <c r="DLE113" s="10"/>
      <c r="DLF113" s="10"/>
      <c r="DLG113" s="10"/>
      <c r="DLH113" s="10"/>
      <c r="DLI113" s="10"/>
      <c r="DLJ113" s="10"/>
      <c r="DLK113" s="10"/>
      <c r="DLL113" s="10"/>
      <c r="DLM113" s="10"/>
      <c r="DLN113" s="10"/>
      <c r="DLO113" s="10"/>
      <c r="DLP113" s="10"/>
      <c r="DLQ113" s="10"/>
      <c r="DLR113" s="10"/>
      <c r="DLS113" s="10"/>
      <c r="DLT113" s="10"/>
      <c r="DLU113" s="10"/>
      <c r="DLV113" s="10"/>
      <c r="DLW113" s="10"/>
      <c r="DLX113" s="10"/>
      <c r="DLY113" s="10"/>
      <c r="DLZ113" s="10"/>
      <c r="DMA113" s="10"/>
      <c r="DMB113" s="10"/>
      <c r="DMC113" s="10"/>
      <c r="DMD113" s="10"/>
      <c r="DME113" s="10"/>
      <c r="DMF113" s="10"/>
      <c r="DMG113" s="10"/>
      <c r="DMH113" s="10"/>
      <c r="DMI113" s="10"/>
      <c r="DMJ113" s="10"/>
      <c r="DMK113" s="10"/>
      <c r="DML113" s="10"/>
      <c r="DMM113" s="10"/>
      <c r="DMN113" s="10"/>
      <c r="DMO113" s="10"/>
      <c r="DMP113" s="10"/>
      <c r="DMQ113" s="10"/>
      <c r="DMR113" s="10"/>
      <c r="DMS113" s="10"/>
      <c r="DMT113" s="10"/>
      <c r="DMU113" s="10"/>
      <c r="DMV113" s="10"/>
      <c r="DMW113" s="10"/>
      <c r="DMX113" s="10"/>
      <c r="DMY113" s="10"/>
      <c r="DMZ113" s="10"/>
      <c r="DNA113" s="10"/>
      <c r="DNB113" s="10"/>
      <c r="DNC113" s="10"/>
      <c r="DND113" s="10"/>
      <c r="DNE113" s="10"/>
      <c r="DNF113" s="10"/>
      <c r="DNG113" s="10"/>
      <c r="DNH113" s="10"/>
      <c r="DNI113" s="10"/>
      <c r="DNJ113" s="10"/>
      <c r="DNK113" s="10"/>
      <c r="DNL113" s="10"/>
      <c r="DNM113" s="10"/>
      <c r="DNN113" s="10"/>
      <c r="DNO113" s="10"/>
      <c r="DNP113" s="10"/>
      <c r="DNQ113" s="10"/>
      <c r="DNR113" s="10"/>
      <c r="DNS113" s="10"/>
      <c r="DNT113" s="10"/>
      <c r="DNU113" s="10"/>
      <c r="DNV113" s="10"/>
      <c r="DNW113" s="10"/>
      <c r="DNX113" s="10"/>
      <c r="DNY113" s="10"/>
      <c r="DNZ113" s="10"/>
      <c r="DOA113" s="10"/>
      <c r="DOB113" s="10"/>
      <c r="DOC113" s="10"/>
      <c r="DOD113" s="10"/>
      <c r="DOE113" s="10"/>
      <c r="DOF113" s="10"/>
      <c r="DOG113" s="10"/>
      <c r="DOH113" s="10"/>
      <c r="DOI113" s="10"/>
      <c r="DOJ113" s="10"/>
      <c r="DOK113" s="10"/>
      <c r="DOL113" s="10"/>
      <c r="DOM113" s="10"/>
      <c r="DON113" s="10"/>
      <c r="DOO113" s="10"/>
      <c r="DOP113" s="10"/>
      <c r="DOQ113" s="10"/>
      <c r="DOR113" s="10"/>
      <c r="DOS113" s="10"/>
      <c r="DOT113" s="10"/>
      <c r="DOU113" s="10"/>
      <c r="DOV113" s="10"/>
      <c r="DOW113" s="10"/>
      <c r="DOX113" s="10"/>
      <c r="DOY113" s="10"/>
      <c r="DOZ113" s="10"/>
      <c r="DPA113" s="10"/>
      <c r="DPB113" s="10"/>
      <c r="DPC113" s="10"/>
      <c r="DPD113" s="10"/>
      <c r="DPE113" s="10"/>
      <c r="DPF113" s="10"/>
      <c r="DPG113" s="10"/>
      <c r="DPH113" s="10"/>
      <c r="DPI113" s="10"/>
      <c r="DPJ113" s="10"/>
      <c r="DPK113" s="10"/>
      <c r="DPL113" s="10"/>
      <c r="DPM113" s="10"/>
      <c r="DPN113" s="10"/>
      <c r="DPO113" s="10"/>
      <c r="DPP113" s="10"/>
      <c r="DPQ113" s="10"/>
      <c r="DPR113" s="10"/>
      <c r="DPS113" s="10"/>
      <c r="DPT113" s="10"/>
      <c r="DPU113" s="10"/>
      <c r="DPV113" s="10"/>
      <c r="DPW113" s="10"/>
      <c r="DPX113" s="10"/>
      <c r="DPY113" s="10"/>
      <c r="DPZ113" s="10"/>
      <c r="DQA113" s="10"/>
      <c r="DQB113" s="10"/>
      <c r="DQC113" s="10"/>
      <c r="DQD113" s="10"/>
      <c r="DQE113" s="10"/>
      <c r="DQF113" s="10"/>
      <c r="DQG113" s="10"/>
      <c r="DQH113" s="10"/>
      <c r="DQI113" s="10"/>
      <c r="DQJ113" s="10"/>
      <c r="DQK113" s="10"/>
      <c r="DQL113" s="10"/>
      <c r="DQM113" s="10"/>
      <c r="DQN113" s="10"/>
      <c r="DQO113" s="10"/>
      <c r="DQP113" s="10"/>
      <c r="DQQ113" s="10"/>
      <c r="DQR113" s="10"/>
      <c r="DQS113" s="10"/>
      <c r="DQT113" s="10"/>
      <c r="DQU113" s="10"/>
      <c r="DQV113" s="10"/>
      <c r="DQW113" s="10"/>
      <c r="DQX113" s="10"/>
      <c r="DQY113" s="10"/>
      <c r="DQZ113" s="10"/>
      <c r="DRA113" s="10"/>
      <c r="DRB113" s="10"/>
      <c r="DRC113" s="10"/>
      <c r="DRD113" s="10"/>
      <c r="DRE113" s="10"/>
      <c r="DRF113" s="10"/>
      <c r="DRG113" s="10"/>
      <c r="DRH113" s="10"/>
      <c r="DRI113" s="10"/>
      <c r="DRJ113" s="10"/>
      <c r="DRK113" s="10"/>
      <c r="DRL113" s="10"/>
      <c r="DRM113" s="10"/>
      <c r="DRN113" s="10"/>
      <c r="DRO113" s="10"/>
      <c r="DRP113" s="10"/>
      <c r="DRQ113" s="10"/>
      <c r="DRR113" s="10"/>
      <c r="DRS113" s="10"/>
      <c r="DRT113" s="10"/>
      <c r="DRU113" s="10"/>
      <c r="DRV113" s="10"/>
      <c r="DRW113" s="10"/>
      <c r="DRX113" s="10"/>
      <c r="DRY113" s="10"/>
      <c r="DRZ113" s="10"/>
      <c r="DSA113" s="10"/>
      <c r="DSB113" s="10"/>
      <c r="DSC113" s="10"/>
      <c r="DSD113" s="10"/>
      <c r="DSE113" s="10"/>
      <c r="DSF113" s="10"/>
      <c r="DSG113" s="10"/>
      <c r="DSH113" s="10"/>
      <c r="DSI113" s="10"/>
      <c r="DSJ113" s="10"/>
      <c r="DSK113" s="10"/>
      <c r="DSL113" s="10"/>
      <c r="DSM113" s="10"/>
      <c r="DSN113" s="10"/>
      <c r="DSO113" s="10"/>
      <c r="DSP113" s="10"/>
      <c r="DSQ113" s="10"/>
      <c r="DSR113" s="10"/>
      <c r="DSS113" s="10"/>
      <c r="DST113" s="10"/>
      <c r="DSU113" s="10"/>
      <c r="DSV113" s="10"/>
      <c r="DSW113" s="10"/>
      <c r="DSX113" s="10"/>
      <c r="DSY113" s="10"/>
      <c r="DSZ113" s="10"/>
      <c r="DTA113" s="10"/>
      <c r="DTB113" s="10"/>
      <c r="DTC113" s="10"/>
      <c r="DTD113" s="10"/>
      <c r="DTE113" s="10"/>
      <c r="DTF113" s="10"/>
      <c r="DTG113" s="10"/>
      <c r="DTH113" s="10"/>
      <c r="DTI113" s="10"/>
      <c r="DTJ113" s="10"/>
      <c r="DTK113" s="10"/>
      <c r="DTL113" s="10"/>
      <c r="DTM113" s="10"/>
      <c r="DTN113" s="10"/>
      <c r="DTO113" s="10"/>
      <c r="DTP113" s="10"/>
      <c r="DTQ113" s="10"/>
      <c r="DTR113" s="10"/>
      <c r="DTS113" s="10"/>
      <c r="DTT113" s="10"/>
      <c r="DTU113" s="10"/>
      <c r="DTV113" s="10"/>
      <c r="DTW113" s="10"/>
      <c r="DTX113" s="10"/>
      <c r="DTY113" s="10"/>
      <c r="DTZ113" s="10"/>
      <c r="DUA113" s="10"/>
      <c r="DUB113" s="10"/>
      <c r="DUC113" s="10"/>
      <c r="DUD113" s="10"/>
      <c r="DUE113" s="10"/>
      <c r="DUF113" s="10"/>
      <c r="DUG113" s="10"/>
      <c r="DUH113" s="10"/>
      <c r="DUI113" s="10"/>
      <c r="DUJ113" s="10"/>
      <c r="DUK113" s="10"/>
      <c r="DUL113" s="10"/>
      <c r="DUM113" s="10"/>
      <c r="DUN113" s="10"/>
      <c r="DUO113" s="10"/>
      <c r="DUP113" s="10"/>
      <c r="DUQ113" s="10"/>
      <c r="DUR113" s="10"/>
      <c r="DUS113" s="10"/>
      <c r="DUT113" s="10"/>
      <c r="DUU113" s="10"/>
      <c r="DUV113" s="10"/>
      <c r="DUW113" s="10"/>
      <c r="DUX113" s="10"/>
      <c r="DUY113" s="10"/>
      <c r="DUZ113" s="10"/>
      <c r="DVA113" s="10"/>
      <c r="DVB113" s="10"/>
      <c r="DVC113" s="10"/>
      <c r="DVD113" s="10"/>
      <c r="DVE113" s="10"/>
      <c r="DVF113" s="10"/>
      <c r="DVG113" s="10"/>
      <c r="DVH113" s="10"/>
      <c r="DVI113" s="10"/>
      <c r="DVJ113" s="10"/>
      <c r="DVK113" s="10"/>
      <c r="DVL113" s="10"/>
      <c r="DVM113" s="10"/>
      <c r="DVN113" s="10"/>
      <c r="DVO113" s="10"/>
      <c r="DVP113" s="10"/>
      <c r="DVQ113" s="10"/>
      <c r="DVR113" s="10"/>
      <c r="DVS113" s="10"/>
      <c r="DVT113" s="10"/>
      <c r="DVU113" s="10"/>
      <c r="DVV113" s="10"/>
      <c r="DVW113" s="10"/>
      <c r="DVX113" s="10"/>
      <c r="DVY113" s="10"/>
      <c r="DVZ113" s="10"/>
      <c r="DWA113" s="10"/>
      <c r="DWB113" s="10"/>
      <c r="DWC113" s="10"/>
      <c r="DWD113" s="10"/>
      <c r="DWE113" s="10"/>
      <c r="DWF113" s="10"/>
      <c r="DWG113" s="10"/>
      <c r="DWH113" s="10"/>
      <c r="DWI113" s="10"/>
      <c r="DWJ113" s="10"/>
      <c r="DWK113" s="10"/>
      <c r="DWL113" s="10"/>
      <c r="DWM113" s="10"/>
      <c r="DWN113" s="10"/>
      <c r="DWO113" s="10"/>
      <c r="DWP113" s="10"/>
      <c r="DWQ113" s="10"/>
      <c r="DWR113" s="10"/>
      <c r="DWS113" s="10"/>
      <c r="DWT113" s="10"/>
      <c r="DWU113" s="10"/>
      <c r="DWV113" s="10"/>
      <c r="DWW113" s="10"/>
      <c r="DWX113" s="10"/>
      <c r="DWY113" s="10"/>
      <c r="DWZ113" s="10"/>
      <c r="DXA113" s="10"/>
      <c r="DXB113" s="10"/>
      <c r="DXC113" s="10"/>
      <c r="DXD113" s="10"/>
      <c r="DXE113" s="10"/>
      <c r="DXF113" s="10"/>
      <c r="DXG113" s="10"/>
      <c r="DXH113" s="10"/>
      <c r="DXI113" s="10"/>
      <c r="DXJ113" s="10"/>
      <c r="DXK113" s="10"/>
      <c r="DXL113" s="10"/>
      <c r="DXM113" s="10"/>
      <c r="DXN113" s="10"/>
      <c r="DXO113" s="10"/>
      <c r="DXP113" s="10"/>
      <c r="DXQ113" s="10"/>
      <c r="DXR113" s="10"/>
      <c r="DXS113" s="10"/>
      <c r="DXT113" s="10"/>
      <c r="DXU113" s="10"/>
      <c r="DXV113" s="10"/>
      <c r="DXW113" s="10"/>
      <c r="DXX113" s="10"/>
      <c r="DXY113" s="10"/>
      <c r="DXZ113" s="10"/>
      <c r="DYA113" s="10"/>
      <c r="DYB113" s="10"/>
      <c r="DYC113" s="10"/>
      <c r="DYD113" s="10"/>
      <c r="DYE113" s="10"/>
      <c r="DYF113" s="10"/>
      <c r="DYG113" s="10"/>
      <c r="DYH113" s="10"/>
      <c r="DYI113" s="10"/>
      <c r="DYJ113" s="10"/>
      <c r="DYK113" s="10"/>
      <c r="DYL113" s="10"/>
      <c r="DYM113" s="10"/>
      <c r="DYN113" s="10"/>
      <c r="DYO113" s="10"/>
      <c r="DYP113" s="10"/>
      <c r="DYQ113" s="10"/>
      <c r="DYR113" s="10"/>
      <c r="DYS113" s="10"/>
      <c r="DYT113" s="10"/>
      <c r="DYU113" s="10"/>
      <c r="DYV113" s="10"/>
      <c r="DYW113" s="10"/>
      <c r="DYX113" s="10"/>
      <c r="DYY113" s="10"/>
      <c r="DYZ113" s="10"/>
      <c r="DZA113" s="10"/>
      <c r="DZB113" s="10"/>
      <c r="DZC113" s="10"/>
      <c r="DZD113" s="10"/>
      <c r="DZE113" s="10"/>
      <c r="DZF113" s="10"/>
      <c r="DZG113" s="10"/>
      <c r="DZH113" s="10"/>
      <c r="DZI113" s="10"/>
      <c r="DZJ113" s="10"/>
      <c r="DZK113" s="10"/>
      <c r="DZL113" s="10"/>
      <c r="DZM113" s="10"/>
      <c r="DZN113" s="10"/>
      <c r="DZO113" s="10"/>
      <c r="DZP113" s="10"/>
      <c r="DZQ113" s="10"/>
      <c r="DZR113" s="10"/>
      <c r="DZS113" s="10"/>
      <c r="DZT113" s="10"/>
      <c r="DZU113" s="10"/>
      <c r="DZV113" s="10"/>
      <c r="DZW113" s="10"/>
      <c r="DZX113" s="10"/>
      <c r="DZY113" s="10"/>
      <c r="DZZ113" s="10"/>
      <c r="EAA113" s="10"/>
      <c r="EAB113" s="10"/>
      <c r="EAC113" s="10"/>
      <c r="EAD113" s="10"/>
      <c r="EAE113" s="10"/>
      <c r="EAF113" s="10"/>
      <c r="EAG113" s="10"/>
      <c r="EAH113" s="10"/>
      <c r="EAI113" s="10"/>
      <c r="EAJ113" s="10"/>
      <c r="EAK113" s="10"/>
      <c r="EAL113" s="10"/>
      <c r="EAM113" s="10"/>
      <c r="EAN113" s="10"/>
      <c r="EAO113" s="10"/>
      <c r="EAP113" s="10"/>
      <c r="EAQ113" s="10"/>
      <c r="EAR113" s="10"/>
      <c r="EAS113" s="10"/>
      <c r="EAT113" s="10"/>
      <c r="EAU113" s="10"/>
      <c r="EAV113" s="10"/>
      <c r="EAW113" s="10"/>
      <c r="EAX113" s="10"/>
      <c r="EAY113" s="10"/>
      <c r="EAZ113" s="10"/>
      <c r="EBA113" s="10"/>
      <c r="EBB113" s="10"/>
      <c r="EBC113" s="10"/>
      <c r="EBD113" s="10"/>
      <c r="EBE113" s="10"/>
      <c r="EBF113" s="10"/>
      <c r="EBG113" s="10"/>
      <c r="EBH113" s="10"/>
      <c r="EBI113" s="10"/>
      <c r="EBJ113" s="10"/>
      <c r="EBK113" s="10"/>
      <c r="EBL113" s="10"/>
      <c r="EBM113" s="10"/>
      <c r="EBN113" s="10"/>
      <c r="EBO113" s="10"/>
      <c r="EBP113" s="10"/>
      <c r="EBQ113" s="10"/>
      <c r="EBR113" s="10"/>
      <c r="EBS113" s="10"/>
      <c r="EBT113" s="10"/>
      <c r="EBU113" s="10"/>
      <c r="EBV113" s="10"/>
      <c r="EBW113" s="10"/>
      <c r="EBX113" s="10"/>
      <c r="EBY113" s="10"/>
      <c r="EBZ113" s="10"/>
      <c r="ECA113" s="10"/>
      <c r="ECB113" s="10"/>
      <c r="ECC113" s="10"/>
      <c r="ECD113" s="10"/>
      <c r="ECE113" s="10"/>
      <c r="ECF113" s="10"/>
      <c r="ECG113" s="10"/>
      <c r="ECH113" s="10"/>
      <c r="ECI113" s="10"/>
      <c r="ECJ113" s="10"/>
      <c r="ECK113" s="10"/>
      <c r="ECL113" s="10"/>
      <c r="ECM113" s="10"/>
      <c r="ECN113" s="10"/>
      <c r="ECO113" s="10"/>
      <c r="ECP113" s="10"/>
      <c r="ECQ113" s="10"/>
      <c r="ECR113" s="10"/>
      <c r="ECS113" s="10"/>
      <c r="ECT113" s="10"/>
      <c r="ECU113" s="10"/>
      <c r="ECV113" s="10"/>
      <c r="ECW113" s="10"/>
      <c r="ECX113" s="10"/>
      <c r="ECY113" s="10"/>
      <c r="ECZ113" s="10"/>
      <c r="EDA113" s="10"/>
      <c r="EDB113" s="10"/>
      <c r="EDC113" s="10"/>
      <c r="EDD113" s="10"/>
      <c r="EDE113" s="10"/>
      <c r="EDF113" s="10"/>
      <c r="EDG113" s="10"/>
      <c r="EDH113" s="10"/>
      <c r="EDI113" s="10"/>
      <c r="EDJ113" s="10"/>
      <c r="EDK113" s="10"/>
      <c r="EDL113" s="10"/>
      <c r="EDM113" s="10"/>
      <c r="EDN113" s="10"/>
      <c r="EDO113" s="10"/>
      <c r="EDP113" s="10"/>
      <c r="EDQ113" s="10"/>
      <c r="EDR113" s="10"/>
      <c r="EDS113" s="10"/>
      <c r="EDT113" s="10"/>
      <c r="EDU113" s="10"/>
      <c r="EDV113" s="10"/>
      <c r="EDW113" s="10"/>
      <c r="EDX113" s="10"/>
      <c r="EDY113" s="10"/>
      <c r="EDZ113" s="10"/>
      <c r="EEA113" s="10"/>
      <c r="EEB113" s="10"/>
      <c r="EEC113" s="10"/>
      <c r="EED113" s="10"/>
      <c r="EEE113" s="10"/>
      <c r="EEF113" s="10"/>
      <c r="EEG113" s="10"/>
      <c r="EEH113" s="10"/>
      <c r="EEI113" s="10"/>
      <c r="EEJ113" s="10"/>
      <c r="EEK113" s="10"/>
      <c r="EEL113" s="10"/>
      <c r="EEM113" s="10"/>
      <c r="EEN113" s="10"/>
      <c r="EEO113" s="10"/>
      <c r="EEP113" s="10"/>
      <c r="EEQ113" s="10"/>
      <c r="EER113" s="10"/>
      <c r="EES113" s="10"/>
      <c r="EET113" s="10"/>
      <c r="EEU113" s="10"/>
      <c r="EEV113" s="10"/>
      <c r="EEW113" s="10"/>
      <c r="EEX113" s="10"/>
      <c r="EEY113" s="10"/>
      <c r="EEZ113" s="10"/>
      <c r="EFA113" s="10"/>
      <c r="EFB113" s="10"/>
      <c r="EFC113" s="10"/>
      <c r="EFD113" s="10"/>
      <c r="EFE113" s="10"/>
      <c r="EFF113" s="10"/>
      <c r="EFG113" s="10"/>
      <c r="EFH113" s="10"/>
      <c r="EFI113" s="10"/>
      <c r="EFJ113" s="10"/>
      <c r="EFK113" s="10"/>
      <c r="EFL113" s="10"/>
      <c r="EFM113" s="10"/>
      <c r="EFN113" s="10"/>
      <c r="EFO113" s="10"/>
      <c r="EFP113" s="10"/>
      <c r="EFQ113" s="10"/>
      <c r="EFR113" s="10"/>
      <c r="EFS113" s="10"/>
      <c r="EFT113" s="10"/>
      <c r="EFU113" s="10"/>
      <c r="EFV113" s="10"/>
      <c r="EFW113" s="10"/>
      <c r="EFX113" s="10"/>
      <c r="EFY113" s="10"/>
      <c r="EFZ113" s="10"/>
      <c r="EGA113" s="10"/>
      <c r="EGB113" s="10"/>
      <c r="EGC113" s="10"/>
      <c r="EGD113" s="10"/>
      <c r="EGE113" s="10"/>
      <c r="EGF113" s="10"/>
      <c r="EGG113" s="10"/>
      <c r="EGH113" s="10"/>
      <c r="EGI113" s="10"/>
      <c r="EGJ113" s="10"/>
      <c r="EGK113" s="10"/>
      <c r="EGL113" s="10"/>
      <c r="EGM113" s="10"/>
      <c r="EGN113" s="10"/>
      <c r="EGO113" s="10"/>
      <c r="EGP113" s="10"/>
      <c r="EGQ113" s="10"/>
      <c r="EGR113" s="10"/>
      <c r="EGS113" s="10"/>
      <c r="EGT113" s="10"/>
      <c r="EGU113" s="10"/>
      <c r="EGV113" s="10"/>
      <c r="EGW113" s="10"/>
      <c r="EGX113" s="10"/>
      <c r="EGY113" s="10"/>
      <c r="EGZ113" s="10"/>
      <c r="EHA113" s="10"/>
      <c r="EHB113" s="10"/>
      <c r="EHC113" s="10"/>
      <c r="EHD113" s="10"/>
      <c r="EHE113" s="10"/>
      <c r="EHF113" s="10"/>
      <c r="EHG113" s="10"/>
      <c r="EHH113" s="10"/>
      <c r="EHI113" s="10"/>
      <c r="EHJ113" s="10"/>
      <c r="EHK113" s="10"/>
      <c r="EHL113" s="10"/>
      <c r="EHM113" s="10"/>
      <c r="EHN113" s="10"/>
      <c r="EHO113" s="10"/>
      <c r="EHP113" s="10"/>
      <c r="EHQ113" s="10"/>
      <c r="EHR113" s="10"/>
      <c r="EHS113" s="10"/>
      <c r="EHT113" s="10"/>
      <c r="EHU113" s="10"/>
      <c r="EHV113" s="10"/>
      <c r="EHW113" s="10"/>
      <c r="EHX113" s="10"/>
      <c r="EHY113" s="10"/>
      <c r="EHZ113" s="10"/>
      <c r="EIA113" s="10"/>
      <c r="EIB113" s="10"/>
      <c r="EIC113" s="10"/>
      <c r="EID113" s="10"/>
      <c r="EIE113" s="10"/>
      <c r="EIF113" s="10"/>
      <c r="EIG113" s="10"/>
      <c r="EIH113" s="10"/>
      <c r="EII113" s="10"/>
      <c r="EIJ113" s="10"/>
      <c r="EIK113" s="10"/>
      <c r="EIL113" s="10"/>
      <c r="EIM113" s="10"/>
      <c r="EIN113" s="10"/>
      <c r="EIO113" s="10"/>
      <c r="EIP113" s="10"/>
      <c r="EIQ113" s="10"/>
      <c r="EIR113" s="10"/>
      <c r="EIS113" s="10"/>
      <c r="EIT113" s="10"/>
      <c r="EIU113" s="10"/>
      <c r="EIV113" s="10"/>
      <c r="EIW113" s="10"/>
      <c r="EIX113" s="10"/>
      <c r="EIY113" s="10"/>
      <c r="EIZ113" s="10"/>
      <c r="EJA113" s="10"/>
      <c r="EJB113" s="10"/>
      <c r="EJC113" s="10"/>
      <c r="EJD113" s="10"/>
      <c r="EJE113" s="10"/>
      <c r="EJF113" s="10"/>
      <c r="EJG113" s="10"/>
      <c r="EJH113" s="10"/>
      <c r="EJI113" s="10"/>
      <c r="EJJ113" s="10"/>
      <c r="EJK113" s="10"/>
      <c r="EJL113" s="10"/>
      <c r="EJM113" s="10"/>
      <c r="EJN113" s="10"/>
      <c r="EJO113" s="10"/>
      <c r="EJP113" s="10"/>
      <c r="EJQ113" s="10"/>
      <c r="EJR113" s="10"/>
      <c r="EJS113" s="10"/>
      <c r="EJT113" s="10"/>
      <c r="EJU113" s="10"/>
      <c r="EJV113" s="10"/>
      <c r="EJW113" s="10"/>
      <c r="EJX113" s="10"/>
      <c r="EJY113" s="10"/>
      <c r="EJZ113" s="10"/>
      <c r="EKA113" s="10"/>
      <c r="EKB113" s="10"/>
      <c r="EKC113" s="10"/>
      <c r="EKD113" s="10"/>
      <c r="EKE113" s="10"/>
      <c r="EKF113" s="10"/>
      <c r="EKG113" s="10"/>
      <c r="EKH113" s="10"/>
      <c r="EKI113" s="10"/>
      <c r="EKJ113" s="10"/>
      <c r="EKK113" s="10"/>
      <c r="EKL113" s="10"/>
      <c r="EKM113" s="10"/>
      <c r="EKN113" s="10"/>
      <c r="EKO113" s="10"/>
      <c r="EKP113" s="10"/>
      <c r="EKQ113" s="10"/>
      <c r="EKR113" s="10"/>
      <c r="EKS113" s="10"/>
      <c r="EKT113" s="10"/>
      <c r="EKU113" s="10"/>
      <c r="EKV113" s="10"/>
      <c r="EKW113" s="10"/>
      <c r="EKX113" s="10"/>
      <c r="EKY113" s="10"/>
      <c r="EKZ113" s="10"/>
      <c r="ELA113" s="10"/>
      <c r="ELB113" s="10"/>
      <c r="ELC113" s="10"/>
      <c r="ELD113" s="10"/>
      <c r="ELE113" s="10"/>
      <c r="ELF113" s="10"/>
      <c r="ELG113" s="10"/>
      <c r="ELH113" s="10"/>
      <c r="ELI113" s="10"/>
      <c r="ELJ113" s="10"/>
      <c r="ELK113" s="10"/>
      <c r="ELL113" s="10"/>
      <c r="ELM113" s="10"/>
      <c r="ELN113" s="10"/>
      <c r="ELO113" s="10"/>
      <c r="ELP113" s="10"/>
      <c r="ELQ113" s="10"/>
      <c r="ELR113" s="10"/>
      <c r="ELS113" s="10"/>
      <c r="ELT113" s="10"/>
      <c r="ELU113" s="10"/>
      <c r="ELV113" s="10"/>
      <c r="ELW113" s="10"/>
      <c r="ELX113" s="10"/>
      <c r="ELY113" s="10"/>
      <c r="ELZ113" s="10"/>
      <c r="EMA113" s="10"/>
      <c r="EMB113" s="10"/>
      <c r="EMC113" s="10"/>
      <c r="EMD113" s="10"/>
      <c r="EME113" s="10"/>
      <c r="EMF113" s="10"/>
      <c r="EMG113" s="10"/>
      <c r="EMH113" s="10"/>
      <c r="EMI113" s="10"/>
      <c r="EMJ113" s="10"/>
      <c r="EMK113" s="10"/>
      <c r="EML113" s="10"/>
      <c r="EMM113" s="10"/>
      <c r="EMN113" s="10"/>
      <c r="EMO113" s="10"/>
      <c r="EMP113" s="10"/>
      <c r="EMQ113" s="10"/>
      <c r="EMR113" s="10"/>
      <c r="EMS113" s="10"/>
      <c r="EMT113" s="10"/>
      <c r="EMU113" s="10"/>
      <c r="EMV113" s="10"/>
      <c r="EMW113" s="10"/>
      <c r="EMX113" s="10"/>
      <c r="EMY113" s="10"/>
      <c r="EMZ113" s="10"/>
      <c r="ENA113" s="10"/>
      <c r="ENB113" s="10"/>
      <c r="ENC113" s="10"/>
      <c r="END113" s="10"/>
      <c r="ENE113" s="10"/>
      <c r="ENF113" s="10"/>
      <c r="ENG113" s="10"/>
      <c r="ENH113" s="10"/>
      <c r="ENI113" s="10"/>
      <c r="ENJ113" s="10"/>
      <c r="ENK113" s="10"/>
      <c r="ENL113" s="10"/>
      <c r="ENM113" s="10"/>
      <c r="ENN113" s="10"/>
      <c r="ENO113" s="10"/>
      <c r="ENP113" s="10"/>
      <c r="ENQ113" s="10"/>
      <c r="ENR113" s="10"/>
      <c r="ENS113" s="10"/>
      <c r="ENT113" s="10"/>
      <c r="ENU113" s="10"/>
      <c r="ENV113" s="10"/>
      <c r="ENW113" s="10"/>
      <c r="ENX113" s="10"/>
      <c r="ENY113" s="10"/>
      <c r="ENZ113" s="10"/>
      <c r="EOA113" s="10"/>
      <c r="EOB113" s="10"/>
      <c r="EOC113" s="10"/>
      <c r="EOD113" s="10"/>
      <c r="EOE113" s="10"/>
      <c r="EOF113" s="10"/>
      <c r="EOG113" s="10"/>
      <c r="EOH113" s="10"/>
      <c r="EOI113" s="10"/>
      <c r="EOJ113" s="10"/>
      <c r="EOK113" s="10"/>
      <c r="EOL113" s="10"/>
      <c r="EOM113" s="10"/>
      <c r="EON113" s="10"/>
      <c r="EOO113" s="10"/>
      <c r="EOP113" s="10"/>
      <c r="EOQ113" s="10"/>
      <c r="EOR113" s="10"/>
      <c r="EOS113" s="10"/>
      <c r="EOT113" s="10"/>
      <c r="EOU113" s="10"/>
      <c r="EOV113" s="10"/>
      <c r="EOW113" s="10"/>
      <c r="EOX113" s="10"/>
      <c r="EOY113" s="10"/>
      <c r="EOZ113" s="10"/>
      <c r="EPA113" s="10"/>
      <c r="EPB113" s="10"/>
      <c r="EPC113" s="10"/>
      <c r="EPD113" s="10"/>
      <c r="EPE113" s="10"/>
      <c r="EPF113" s="10"/>
      <c r="EPG113" s="10"/>
      <c r="EPH113" s="10"/>
      <c r="EPI113" s="10"/>
      <c r="EPJ113" s="10"/>
      <c r="EPK113" s="10"/>
      <c r="EPL113" s="10"/>
      <c r="EPM113" s="10"/>
      <c r="EPN113" s="10"/>
      <c r="EPO113" s="10"/>
      <c r="EPP113" s="10"/>
      <c r="EPQ113" s="10"/>
      <c r="EPR113" s="10"/>
      <c r="EPS113" s="10"/>
      <c r="EPT113" s="10"/>
      <c r="EPU113" s="10"/>
      <c r="EPV113" s="10"/>
      <c r="EPW113" s="10"/>
      <c r="EPX113" s="10"/>
      <c r="EPY113" s="10"/>
      <c r="EPZ113" s="10"/>
      <c r="EQA113" s="10"/>
      <c r="EQB113" s="10"/>
      <c r="EQC113" s="10"/>
      <c r="EQD113" s="10"/>
      <c r="EQE113" s="10"/>
      <c r="EQF113" s="10"/>
      <c r="EQG113" s="10"/>
      <c r="EQH113" s="10"/>
      <c r="EQI113" s="10"/>
      <c r="EQJ113" s="10"/>
      <c r="EQK113" s="10"/>
      <c r="EQL113" s="10"/>
      <c r="EQM113" s="10"/>
      <c r="EQN113" s="10"/>
      <c r="EQO113" s="10"/>
      <c r="EQP113" s="10"/>
      <c r="EQQ113" s="10"/>
      <c r="EQR113" s="10"/>
      <c r="EQS113" s="10"/>
      <c r="EQT113" s="10"/>
      <c r="EQU113" s="10"/>
      <c r="EQV113" s="10"/>
      <c r="EQW113" s="10"/>
      <c r="EQX113" s="10"/>
      <c r="EQY113" s="10"/>
      <c r="EQZ113" s="10"/>
      <c r="ERA113" s="10"/>
      <c r="ERB113" s="10"/>
      <c r="ERC113" s="10"/>
      <c r="ERD113" s="10"/>
      <c r="ERE113" s="10"/>
      <c r="ERF113" s="10"/>
      <c r="ERG113" s="10"/>
      <c r="ERH113" s="10"/>
      <c r="ERI113" s="10"/>
      <c r="ERJ113" s="10"/>
      <c r="ERK113" s="10"/>
      <c r="ERL113" s="10"/>
      <c r="ERM113" s="10"/>
      <c r="ERN113" s="10"/>
      <c r="ERO113" s="10"/>
      <c r="ERP113" s="10"/>
      <c r="ERQ113" s="10"/>
      <c r="ERR113" s="10"/>
      <c r="ERS113" s="10"/>
      <c r="ERT113" s="10"/>
      <c r="ERU113" s="10"/>
      <c r="ERV113" s="10"/>
      <c r="ERW113" s="10"/>
      <c r="ERX113" s="10"/>
      <c r="ERY113" s="10"/>
      <c r="ERZ113" s="10"/>
      <c r="ESA113" s="10"/>
      <c r="ESB113" s="10"/>
      <c r="ESC113" s="10"/>
      <c r="ESD113" s="10"/>
      <c r="ESE113" s="10"/>
      <c r="ESF113" s="10"/>
      <c r="ESG113" s="10"/>
      <c r="ESH113" s="10"/>
      <c r="ESI113" s="10"/>
      <c r="ESJ113" s="10"/>
      <c r="ESK113" s="10"/>
      <c r="ESL113" s="10"/>
      <c r="ESM113" s="10"/>
      <c r="ESN113" s="10"/>
      <c r="ESO113" s="10"/>
      <c r="ESP113" s="10"/>
      <c r="ESQ113" s="10"/>
      <c r="ESR113" s="10"/>
      <c r="ESS113" s="10"/>
      <c r="EST113" s="10"/>
      <c r="ESU113" s="10"/>
      <c r="ESV113" s="10"/>
      <c r="ESW113" s="10"/>
      <c r="ESX113" s="10"/>
      <c r="ESY113" s="10"/>
      <c r="ESZ113" s="10"/>
      <c r="ETA113" s="10"/>
      <c r="ETB113" s="10"/>
      <c r="ETC113" s="10"/>
      <c r="ETD113" s="10"/>
      <c r="ETE113" s="10"/>
      <c r="ETF113" s="10"/>
      <c r="ETG113" s="10"/>
      <c r="ETH113" s="10"/>
      <c r="ETI113" s="10"/>
      <c r="ETJ113" s="10"/>
      <c r="ETK113" s="10"/>
      <c r="ETL113" s="10"/>
      <c r="ETM113" s="10"/>
      <c r="ETN113" s="10"/>
      <c r="ETO113" s="10"/>
      <c r="ETP113" s="10"/>
      <c r="ETQ113" s="10"/>
      <c r="ETR113" s="10"/>
      <c r="ETS113" s="10"/>
      <c r="ETT113" s="10"/>
      <c r="ETU113" s="10"/>
      <c r="ETV113" s="10"/>
      <c r="ETW113" s="10"/>
      <c r="ETX113" s="10"/>
      <c r="ETY113" s="10"/>
      <c r="ETZ113" s="10"/>
      <c r="EUA113" s="10"/>
      <c r="EUB113" s="10"/>
      <c r="EUC113" s="10"/>
      <c r="EUD113" s="10"/>
      <c r="EUE113" s="10"/>
      <c r="EUF113" s="10"/>
      <c r="EUG113" s="10"/>
      <c r="EUH113" s="10"/>
      <c r="EUI113" s="10"/>
      <c r="EUJ113" s="10"/>
      <c r="EUK113" s="10"/>
      <c r="EUL113" s="10"/>
      <c r="EUM113" s="10"/>
      <c r="EUN113" s="10"/>
      <c r="EUO113" s="10"/>
      <c r="EUP113" s="10"/>
      <c r="EUQ113" s="10"/>
      <c r="EUR113" s="10"/>
      <c r="EUS113" s="10"/>
      <c r="EUT113" s="10"/>
      <c r="EUU113" s="10"/>
      <c r="EUV113" s="10"/>
      <c r="EUW113" s="10"/>
      <c r="EUX113" s="10"/>
      <c r="EUY113" s="10"/>
      <c r="EUZ113" s="10"/>
      <c r="EVA113" s="10"/>
      <c r="EVB113" s="10"/>
      <c r="EVC113" s="10"/>
      <c r="EVD113" s="10"/>
      <c r="EVE113" s="10"/>
      <c r="EVF113" s="10"/>
      <c r="EVG113" s="10"/>
      <c r="EVH113" s="10"/>
      <c r="EVI113" s="10"/>
      <c r="EVJ113" s="10"/>
      <c r="EVK113" s="10"/>
      <c r="EVL113" s="10"/>
      <c r="EVM113" s="10"/>
      <c r="EVN113" s="10"/>
      <c r="EVO113" s="10"/>
      <c r="EVP113" s="10"/>
      <c r="EVQ113" s="10"/>
      <c r="EVR113" s="10"/>
      <c r="EVS113" s="10"/>
      <c r="EVT113" s="10"/>
      <c r="EVU113" s="10"/>
      <c r="EVV113" s="10"/>
      <c r="EVW113" s="10"/>
      <c r="EVX113" s="10"/>
      <c r="EVY113" s="10"/>
      <c r="EVZ113" s="10"/>
      <c r="EWA113" s="10"/>
      <c r="EWB113" s="10"/>
      <c r="EWC113" s="10"/>
      <c r="EWD113" s="10"/>
      <c r="EWE113" s="10"/>
      <c r="EWF113" s="10"/>
      <c r="EWG113" s="10"/>
      <c r="EWH113" s="10"/>
      <c r="EWI113" s="10"/>
      <c r="EWJ113" s="10"/>
      <c r="EWK113" s="10"/>
      <c r="EWL113" s="10"/>
      <c r="EWM113" s="10"/>
      <c r="EWN113" s="10"/>
      <c r="EWO113" s="10"/>
      <c r="EWP113" s="10"/>
      <c r="EWQ113" s="10"/>
      <c r="EWR113" s="10"/>
      <c r="EWS113" s="10"/>
      <c r="EWT113" s="10"/>
      <c r="EWU113" s="10"/>
      <c r="EWV113" s="10"/>
      <c r="EWW113" s="10"/>
      <c r="EWX113" s="10"/>
      <c r="EWY113" s="10"/>
      <c r="EWZ113" s="10"/>
      <c r="EXA113" s="10"/>
      <c r="EXB113" s="10"/>
      <c r="EXC113" s="10"/>
      <c r="EXD113" s="10"/>
      <c r="EXE113" s="10"/>
      <c r="EXF113" s="10"/>
      <c r="EXG113" s="10"/>
      <c r="EXH113" s="10"/>
      <c r="EXI113" s="10"/>
      <c r="EXJ113" s="10"/>
      <c r="EXK113" s="10"/>
      <c r="EXL113" s="10"/>
      <c r="EXM113" s="10"/>
      <c r="EXN113" s="10"/>
      <c r="EXO113" s="10"/>
      <c r="EXP113" s="10"/>
      <c r="EXQ113" s="10"/>
      <c r="EXR113" s="10"/>
      <c r="EXS113" s="10"/>
      <c r="EXT113" s="10"/>
      <c r="EXU113" s="10"/>
      <c r="EXV113" s="10"/>
      <c r="EXW113" s="10"/>
      <c r="EXX113" s="10"/>
      <c r="EXY113" s="10"/>
      <c r="EXZ113" s="10"/>
      <c r="EYA113" s="10"/>
      <c r="EYB113" s="10"/>
      <c r="EYC113" s="10"/>
      <c r="EYD113" s="10"/>
      <c r="EYE113" s="10"/>
      <c r="EYF113" s="10"/>
      <c r="EYG113" s="10"/>
      <c r="EYH113" s="10"/>
      <c r="EYI113" s="10"/>
      <c r="EYJ113" s="10"/>
      <c r="EYK113" s="10"/>
      <c r="EYL113" s="10"/>
      <c r="EYM113" s="10"/>
      <c r="EYN113" s="10"/>
      <c r="EYO113" s="10"/>
      <c r="EYP113" s="10"/>
      <c r="EYQ113" s="10"/>
      <c r="EYR113" s="10"/>
      <c r="EYS113" s="10"/>
      <c r="EYT113" s="10"/>
      <c r="EYU113" s="10"/>
      <c r="EYV113" s="10"/>
      <c r="EYW113" s="10"/>
      <c r="EYX113" s="10"/>
      <c r="EYY113" s="10"/>
      <c r="EYZ113" s="10"/>
      <c r="EZA113" s="10"/>
      <c r="EZB113" s="10"/>
      <c r="EZC113" s="10"/>
      <c r="EZD113" s="10"/>
      <c r="EZE113" s="10"/>
      <c r="EZF113" s="10"/>
      <c r="EZG113" s="10"/>
      <c r="EZH113" s="10"/>
      <c r="EZI113" s="10"/>
      <c r="EZJ113" s="10"/>
      <c r="EZK113" s="10"/>
      <c r="EZL113" s="10"/>
      <c r="EZM113" s="10"/>
      <c r="EZN113" s="10"/>
      <c r="EZO113" s="10"/>
      <c r="EZP113" s="10"/>
      <c r="EZQ113" s="10"/>
      <c r="EZR113" s="10"/>
      <c r="EZS113" s="10"/>
      <c r="EZT113" s="10"/>
      <c r="EZU113" s="10"/>
      <c r="EZV113" s="10"/>
      <c r="EZW113" s="10"/>
      <c r="EZX113" s="10"/>
      <c r="EZY113" s="10"/>
      <c r="EZZ113" s="10"/>
      <c r="FAA113" s="10"/>
      <c r="FAB113" s="10"/>
      <c r="FAC113" s="10"/>
      <c r="FAD113" s="10"/>
      <c r="FAE113" s="10"/>
      <c r="FAF113" s="10"/>
      <c r="FAG113" s="10"/>
      <c r="FAH113" s="10"/>
      <c r="FAI113" s="10"/>
      <c r="FAJ113" s="10"/>
      <c r="FAK113" s="10"/>
      <c r="FAL113" s="10"/>
      <c r="FAM113" s="10"/>
      <c r="FAN113" s="10"/>
      <c r="FAO113" s="10"/>
      <c r="FAP113" s="10"/>
      <c r="FAQ113" s="10"/>
      <c r="FAR113" s="10"/>
      <c r="FAS113" s="10"/>
      <c r="FAT113" s="10"/>
      <c r="FAU113" s="10"/>
      <c r="FAV113" s="10"/>
      <c r="FAW113" s="10"/>
      <c r="FAX113" s="10"/>
      <c r="FAY113" s="10"/>
      <c r="FAZ113" s="10"/>
      <c r="FBA113" s="10"/>
      <c r="FBB113" s="10"/>
      <c r="FBC113" s="10"/>
      <c r="FBD113" s="10"/>
      <c r="FBE113" s="10"/>
      <c r="FBF113" s="10"/>
      <c r="FBG113" s="10"/>
      <c r="FBH113" s="10"/>
      <c r="FBI113" s="10"/>
      <c r="FBJ113" s="10"/>
      <c r="FBK113" s="10"/>
      <c r="FBL113" s="10"/>
      <c r="FBM113" s="10"/>
      <c r="FBN113" s="10"/>
      <c r="FBO113" s="10"/>
      <c r="FBP113" s="10"/>
      <c r="FBQ113" s="10"/>
      <c r="FBR113" s="10"/>
      <c r="FBS113" s="10"/>
      <c r="FBT113" s="10"/>
      <c r="FBU113" s="10"/>
      <c r="FBV113" s="10"/>
      <c r="FBW113" s="10"/>
      <c r="FBX113" s="10"/>
      <c r="FBY113" s="10"/>
      <c r="FBZ113" s="10"/>
      <c r="FCA113" s="10"/>
      <c r="FCB113" s="10"/>
      <c r="FCC113" s="10"/>
      <c r="FCD113" s="10"/>
      <c r="FCE113" s="10"/>
      <c r="FCF113" s="10"/>
      <c r="FCG113" s="10"/>
      <c r="FCH113" s="10"/>
      <c r="FCI113" s="10"/>
      <c r="FCJ113" s="10"/>
      <c r="FCK113" s="10"/>
      <c r="FCL113" s="10"/>
      <c r="FCM113" s="10"/>
      <c r="FCN113" s="10"/>
      <c r="FCO113" s="10"/>
      <c r="FCP113" s="10"/>
      <c r="FCQ113" s="10"/>
      <c r="FCR113" s="10"/>
      <c r="FCS113" s="10"/>
      <c r="FCT113" s="10"/>
      <c r="FCU113" s="10"/>
      <c r="FCV113" s="10"/>
      <c r="FCW113" s="10"/>
      <c r="FCX113" s="10"/>
      <c r="FCY113" s="10"/>
      <c r="FCZ113" s="10"/>
      <c r="FDA113" s="10"/>
      <c r="FDB113" s="10"/>
      <c r="FDC113" s="10"/>
      <c r="FDD113" s="10"/>
      <c r="FDE113" s="10"/>
      <c r="FDF113" s="10"/>
      <c r="FDG113" s="10"/>
      <c r="FDH113" s="10"/>
      <c r="FDI113" s="10"/>
      <c r="FDJ113" s="10"/>
      <c r="FDK113" s="10"/>
      <c r="FDL113" s="10"/>
      <c r="FDM113" s="10"/>
      <c r="FDN113" s="10"/>
      <c r="FDO113" s="10"/>
      <c r="FDP113" s="10"/>
      <c r="FDQ113" s="10"/>
      <c r="FDR113" s="10"/>
      <c r="FDS113" s="10"/>
      <c r="FDT113" s="10"/>
      <c r="FDU113" s="10"/>
      <c r="FDV113" s="10"/>
      <c r="FDW113" s="10"/>
      <c r="FDX113" s="10"/>
      <c r="FDY113" s="10"/>
      <c r="FDZ113" s="10"/>
      <c r="FEA113" s="10"/>
      <c r="FEB113" s="10"/>
      <c r="FEC113" s="10"/>
      <c r="FED113" s="10"/>
      <c r="FEE113" s="10"/>
      <c r="FEF113" s="10"/>
      <c r="FEG113" s="10"/>
      <c r="FEH113" s="10"/>
      <c r="FEI113" s="10"/>
      <c r="FEJ113" s="10"/>
      <c r="FEK113" s="10"/>
      <c r="FEL113" s="10"/>
      <c r="FEM113" s="10"/>
      <c r="FEN113" s="10"/>
      <c r="FEO113" s="10"/>
      <c r="FEP113" s="10"/>
      <c r="FEQ113" s="10"/>
      <c r="FER113" s="10"/>
      <c r="FES113" s="10"/>
      <c r="FET113" s="10"/>
      <c r="FEU113" s="10"/>
      <c r="FEV113" s="10"/>
      <c r="FEW113" s="10"/>
      <c r="FEX113" s="10"/>
      <c r="FEY113" s="10"/>
      <c r="FEZ113" s="10"/>
      <c r="FFA113" s="10"/>
      <c r="FFB113" s="10"/>
      <c r="FFC113" s="10"/>
      <c r="FFD113" s="10"/>
      <c r="FFE113" s="10"/>
      <c r="FFF113" s="10"/>
      <c r="FFG113" s="10"/>
      <c r="FFH113" s="10"/>
      <c r="FFI113" s="10"/>
      <c r="FFJ113" s="10"/>
      <c r="FFK113" s="10"/>
      <c r="FFL113" s="10"/>
      <c r="FFM113" s="10"/>
      <c r="FFN113" s="10"/>
      <c r="FFO113" s="10"/>
      <c r="FFP113" s="10"/>
      <c r="FFQ113" s="10"/>
      <c r="FFR113" s="10"/>
      <c r="FFS113" s="10"/>
      <c r="FFT113" s="10"/>
      <c r="FFU113" s="10"/>
      <c r="FFV113" s="10"/>
      <c r="FFW113" s="10"/>
      <c r="FFX113" s="10"/>
      <c r="FFY113" s="10"/>
      <c r="FFZ113" s="10"/>
      <c r="FGA113" s="10"/>
      <c r="FGB113" s="10"/>
      <c r="FGC113" s="10"/>
      <c r="FGD113" s="10"/>
      <c r="FGE113" s="10"/>
      <c r="FGF113" s="10"/>
      <c r="FGG113" s="10"/>
      <c r="FGH113" s="10"/>
      <c r="FGI113" s="10"/>
      <c r="FGJ113" s="10"/>
      <c r="FGK113" s="10"/>
      <c r="FGL113" s="10"/>
      <c r="FGM113" s="10"/>
      <c r="FGN113" s="10"/>
      <c r="FGO113" s="10"/>
      <c r="FGP113" s="10"/>
      <c r="FGQ113" s="10"/>
      <c r="FGR113" s="10"/>
      <c r="FGS113" s="10"/>
      <c r="FGT113" s="10"/>
      <c r="FGU113" s="10"/>
      <c r="FGV113" s="10"/>
      <c r="FGW113" s="10"/>
      <c r="FGX113" s="10"/>
      <c r="FGY113" s="10"/>
      <c r="FGZ113" s="10"/>
      <c r="FHA113" s="10"/>
      <c r="FHB113" s="10"/>
      <c r="FHC113" s="10"/>
      <c r="FHD113" s="10"/>
      <c r="FHE113" s="10"/>
      <c r="FHF113" s="10"/>
      <c r="FHG113" s="10"/>
      <c r="FHH113" s="10"/>
      <c r="FHI113" s="10"/>
      <c r="FHJ113" s="10"/>
      <c r="FHK113" s="10"/>
      <c r="FHL113" s="10"/>
      <c r="FHM113" s="10"/>
      <c r="FHN113" s="10"/>
      <c r="FHO113" s="10"/>
      <c r="FHP113" s="10"/>
      <c r="FHQ113" s="10"/>
      <c r="FHR113" s="10"/>
      <c r="FHS113" s="10"/>
      <c r="FHT113" s="10"/>
      <c r="FHU113" s="10"/>
      <c r="FHV113" s="10"/>
      <c r="FHW113" s="10"/>
      <c r="FHX113" s="10"/>
      <c r="FHY113" s="10"/>
      <c r="FHZ113" s="10"/>
      <c r="FIA113" s="10"/>
      <c r="FIB113" s="10"/>
      <c r="FIC113" s="10"/>
      <c r="FID113" s="10"/>
      <c r="FIE113" s="10"/>
      <c r="FIF113" s="10"/>
      <c r="FIG113" s="10"/>
      <c r="FIH113" s="10"/>
      <c r="FII113" s="10"/>
      <c r="FIJ113" s="10"/>
      <c r="FIK113" s="10"/>
      <c r="FIL113" s="10"/>
      <c r="FIM113" s="10"/>
      <c r="FIN113" s="10"/>
      <c r="FIO113" s="10"/>
      <c r="FIP113" s="10"/>
      <c r="FIQ113" s="10"/>
      <c r="FIR113" s="10"/>
      <c r="FIS113" s="10"/>
      <c r="FIT113" s="10"/>
      <c r="FIU113" s="10"/>
      <c r="FIV113" s="10"/>
      <c r="FIW113" s="10"/>
      <c r="FIX113" s="10"/>
      <c r="FIY113" s="10"/>
      <c r="FIZ113" s="10"/>
      <c r="FJA113" s="10"/>
      <c r="FJB113" s="10"/>
      <c r="FJC113" s="10"/>
      <c r="FJD113" s="10"/>
      <c r="FJE113" s="10"/>
      <c r="FJF113" s="10"/>
      <c r="FJG113" s="10"/>
      <c r="FJH113" s="10"/>
      <c r="FJI113" s="10"/>
      <c r="FJJ113" s="10"/>
      <c r="FJK113" s="10"/>
      <c r="FJL113" s="10"/>
      <c r="FJM113" s="10"/>
      <c r="FJN113" s="10"/>
      <c r="FJO113" s="10"/>
      <c r="FJP113" s="10"/>
      <c r="FJQ113" s="10"/>
      <c r="FJR113" s="10"/>
      <c r="FJS113" s="10"/>
      <c r="FJT113" s="10"/>
      <c r="FJU113" s="10"/>
      <c r="FJV113" s="10"/>
      <c r="FJW113" s="10"/>
      <c r="FJX113" s="10"/>
      <c r="FJY113" s="10"/>
      <c r="FJZ113" s="10"/>
      <c r="FKA113" s="10"/>
      <c r="FKB113" s="10"/>
      <c r="FKC113" s="10"/>
      <c r="FKD113" s="10"/>
      <c r="FKE113" s="10"/>
      <c r="FKF113" s="10"/>
      <c r="FKG113" s="10"/>
      <c r="FKH113" s="10"/>
      <c r="FKI113" s="10"/>
      <c r="FKJ113" s="10"/>
      <c r="FKK113" s="10"/>
      <c r="FKL113" s="10"/>
      <c r="FKM113" s="10"/>
      <c r="FKN113" s="10"/>
      <c r="FKO113" s="10"/>
      <c r="FKP113" s="10"/>
      <c r="FKQ113" s="10"/>
      <c r="FKR113" s="10"/>
      <c r="FKS113" s="10"/>
      <c r="FKT113" s="10"/>
      <c r="FKU113" s="10"/>
      <c r="FKV113" s="10"/>
      <c r="FKW113" s="10"/>
      <c r="FKX113" s="10"/>
      <c r="FKY113" s="10"/>
      <c r="FKZ113" s="10"/>
      <c r="FLA113" s="10"/>
      <c r="FLB113" s="10"/>
      <c r="FLC113" s="10"/>
      <c r="FLD113" s="10"/>
      <c r="FLE113" s="10"/>
      <c r="FLF113" s="10"/>
      <c r="FLG113" s="10"/>
      <c r="FLH113" s="10"/>
      <c r="FLI113" s="10"/>
      <c r="FLJ113" s="10"/>
      <c r="FLK113" s="10"/>
      <c r="FLL113" s="10"/>
      <c r="FLM113" s="10"/>
      <c r="FLN113" s="10"/>
      <c r="FLO113" s="10"/>
      <c r="FLP113" s="10"/>
      <c r="FLQ113" s="10"/>
      <c r="FLR113" s="10"/>
      <c r="FLS113" s="10"/>
      <c r="FLT113" s="10"/>
      <c r="FLU113" s="10"/>
      <c r="FLV113" s="10"/>
      <c r="FLW113" s="10"/>
      <c r="FLX113" s="10"/>
      <c r="FLY113" s="10"/>
      <c r="FLZ113" s="10"/>
      <c r="FMA113" s="10"/>
      <c r="FMB113" s="10"/>
      <c r="FMC113" s="10"/>
      <c r="FMD113" s="10"/>
      <c r="FME113" s="10"/>
      <c r="FMF113" s="10"/>
      <c r="FMG113" s="10"/>
      <c r="FMH113" s="10"/>
      <c r="FMI113" s="10"/>
      <c r="FMJ113" s="10"/>
      <c r="FMK113" s="10"/>
      <c r="FML113" s="10"/>
      <c r="FMM113" s="10"/>
      <c r="FMN113" s="10"/>
      <c r="FMO113" s="10"/>
      <c r="FMP113" s="10"/>
      <c r="FMQ113" s="10"/>
      <c r="FMR113" s="10"/>
      <c r="FMS113" s="10"/>
      <c r="FMT113" s="10"/>
      <c r="FMU113" s="10"/>
      <c r="FMV113" s="10"/>
      <c r="FMW113" s="10"/>
      <c r="FMX113" s="10"/>
      <c r="FMY113" s="10"/>
      <c r="FMZ113" s="10"/>
      <c r="FNA113" s="10"/>
      <c r="FNB113" s="10"/>
      <c r="FNC113" s="10"/>
      <c r="FND113" s="10"/>
      <c r="FNE113" s="10"/>
      <c r="FNF113" s="10"/>
      <c r="FNG113" s="10"/>
      <c r="FNH113" s="10"/>
      <c r="FNI113" s="10"/>
      <c r="FNJ113" s="10"/>
      <c r="FNK113" s="10"/>
      <c r="FNL113" s="10"/>
      <c r="FNM113" s="10"/>
      <c r="FNN113" s="10"/>
      <c r="FNO113" s="10"/>
      <c r="FNP113" s="10"/>
      <c r="FNQ113" s="10"/>
      <c r="FNR113" s="10"/>
      <c r="FNS113" s="10"/>
      <c r="FNT113" s="10"/>
      <c r="FNU113" s="10"/>
      <c r="FNV113" s="10"/>
      <c r="FNW113" s="10"/>
      <c r="FNX113" s="10"/>
      <c r="FNY113" s="10"/>
      <c r="FNZ113" s="10"/>
      <c r="FOA113" s="10"/>
      <c r="FOB113" s="10"/>
      <c r="FOC113" s="10"/>
      <c r="FOD113" s="10"/>
      <c r="FOE113" s="10"/>
      <c r="FOF113" s="10"/>
      <c r="FOG113" s="10"/>
      <c r="FOH113" s="10"/>
      <c r="FOI113" s="10"/>
      <c r="FOJ113" s="10"/>
      <c r="FOK113" s="10"/>
      <c r="FOL113" s="10"/>
      <c r="FOM113" s="10"/>
      <c r="FON113" s="10"/>
      <c r="FOO113" s="10"/>
      <c r="FOP113" s="10"/>
      <c r="FOQ113" s="10"/>
      <c r="FOR113" s="10"/>
      <c r="FOS113" s="10"/>
      <c r="FOT113" s="10"/>
      <c r="FOU113" s="10"/>
      <c r="FOV113" s="10"/>
      <c r="FOW113" s="10"/>
      <c r="FOX113" s="10"/>
      <c r="FOY113" s="10"/>
      <c r="FOZ113" s="10"/>
      <c r="FPA113" s="10"/>
      <c r="FPB113" s="10"/>
      <c r="FPC113" s="10"/>
      <c r="FPD113" s="10"/>
      <c r="FPE113" s="10"/>
      <c r="FPF113" s="10"/>
      <c r="FPG113" s="10"/>
      <c r="FPH113" s="10"/>
      <c r="FPI113" s="10"/>
      <c r="FPJ113" s="10"/>
      <c r="FPK113" s="10"/>
      <c r="FPL113" s="10"/>
      <c r="FPM113" s="10"/>
      <c r="FPN113" s="10"/>
      <c r="FPO113" s="10"/>
      <c r="FPP113" s="10"/>
      <c r="FPQ113" s="10"/>
      <c r="FPR113" s="10"/>
      <c r="FPS113" s="10"/>
      <c r="FPT113" s="10"/>
      <c r="FPU113" s="10"/>
      <c r="FPV113" s="10"/>
      <c r="FPW113" s="10"/>
      <c r="FPX113" s="10"/>
      <c r="FPY113" s="10"/>
      <c r="FPZ113" s="10"/>
      <c r="FQA113" s="10"/>
      <c r="FQB113" s="10"/>
      <c r="FQC113" s="10"/>
      <c r="FQD113" s="10"/>
      <c r="FQE113" s="10"/>
      <c r="FQF113" s="10"/>
      <c r="FQG113" s="10"/>
      <c r="FQH113" s="10"/>
      <c r="FQI113" s="10"/>
      <c r="FQJ113" s="10"/>
      <c r="FQK113" s="10"/>
      <c r="FQL113" s="10"/>
      <c r="FQM113" s="10"/>
      <c r="FQN113" s="10"/>
      <c r="FQO113" s="10"/>
      <c r="FQP113" s="10"/>
      <c r="FQQ113" s="10"/>
      <c r="FQR113" s="10"/>
      <c r="FQS113" s="10"/>
      <c r="FQT113" s="10"/>
      <c r="FQU113" s="10"/>
      <c r="FQV113" s="10"/>
      <c r="FQW113" s="10"/>
      <c r="FQX113" s="10"/>
      <c r="FQY113" s="10"/>
      <c r="FQZ113" s="10"/>
      <c r="FRA113" s="10"/>
      <c r="FRB113" s="10"/>
      <c r="FRC113" s="10"/>
      <c r="FRD113" s="10"/>
      <c r="FRE113" s="10"/>
      <c r="FRF113" s="10"/>
      <c r="FRG113" s="10"/>
      <c r="FRH113" s="10"/>
      <c r="FRI113" s="10"/>
      <c r="FRJ113" s="10"/>
      <c r="FRK113" s="10"/>
      <c r="FRL113" s="10"/>
      <c r="FRM113" s="10"/>
      <c r="FRN113" s="10"/>
      <c r="FRO113" s="10"/>
      <c r="FRP113" s="10"/>
      <c r="FRQ113" s="10"/>
      <c r="FRR113" s="10"/>
      <c r="FRS113" s="10"/>
      <c r="FRT113" s="10"/>
      <c r="FRU113" s="10"/>
      <c r="FRV113" s="10"/>
      <c r="FRW113" s="10"/>
      <c r="FRX113" s="10"/>
      <c r="FRY113" s="10"/>
      <c r="FRZ113" s="10"/>
      <c r="FSA113" s="10"/>
      <c r="FSB113" s="10"/>
      <c r="FSC113" s="10"/>
      <c r="FSD113" s="10"/>
      <c r="FSE113" s="10"/>
      <c r="FSF113" s="10"/>
      <c r="FSG113" s="10"/>
      <c r="FSH113" s="10"/>
      <c r="FSI113" s="10"/>
      <c r="FSJ113" s="10"/>
      <c r="FSK113" s="10"/>
      <c r="FSL113" s="10"/>
      <c r="FSM113" s="10"/>
      <c r="FSN113" s="10"/>
      <c r="FSO113" s="10"/>
      <c r="FSP113" s="10"/>
      <c r="FSQ113" s="10"/>
      <c r="FSR113" s="10"/>
      <c r="FSS113" s="10"/>
      <c r="FST113" s="10"/>
      <c r="FSU113" s="10"/>
      <c r="FSV113" s="10"/>
      <c r="FSW113" s="10"/>
      <c r="FSX113" s="10"/>
      <c r="FSY113" s="10"/>
      <c r="FSZ113" s="10"/>
      <c r="FTA113" s="10"/>
      <c r="FTB113" s="10"/>
      <c r="FTC113" s="10"/>
      <c r="FTD113" s="10"/>
      <c r="FTE113" s="10"/>
      <c r="FTF113" s="10"/>
      <c r="FTG113" s="10"/>
      <c r="FTH113" s="10"/>
      <c r="FTI113" s="10"/>
      <c r="FTJ113" s="10"/>
      <c r="FTK113" s="10"/>
      <c r="FTL113" s="10"/>
      <c r="FTM113" s="10"/>
      <c r="FTN113" s="10"/>
      <c r="FTO113" s="10"/>
      <c r="FTP113" s="10"/>
      <c r="FTQ113" s="10"/>
      <c r="FTR113" s="10"/>
      <c r="FTS113" s="10"/>
      <c r="FTT113" s="10"/>
      <c r="FTU113" s="10"/>
      <c r="FTV113" s="10"/>
      <c r="FTW113" s="10"/>
      <c r="FTX113" s="10"/>
      <c r="FTY113" s="10"/>
      <c r="FTZ113" s="10"/>
      <c r="FUA113" s="10"/>
      <c r="FUB113" s="10"/>
      <c r="FUC113" s="10"/>
      <c r="FUD113" s="10"/>
      <c r="FUE113" s="10"/>
      <c r="FUF113" s="10"/>
      <c r="FUG113" s="10"/>
      <c r="FUH113" s="10"/>
      <c r="FUI113" s="10"/>
      <c r="FUJ113" s="10"/>
      <c r="FUK113" s="10"/>
      <c r="FUL113" s="10"/>
      <c r="FUM113" s="10"/>
      <c r="FUN113" s="10"/>
      <c r="FUO113" s="10"/>
      <c r="FUP113" s="10"/>
      <c r="FUQ113" s="10"/>
      <c r="FUR113" s="10"/>
      <c r="FUS113" s="10"/>
      <c r="FUT113" s="10"/>
      <c r="FUU113" s="10"/>
      <c r="FUV113" s="10"/>
      <c r="FUW113" s="10"/>
      <c r="FUX113" s="10"/>
      <c r="FUY113" s="10"/>
      <c r="FUZ113" s="10"/>
      <c r="FVA113" s="10"/>
      <c r="FVB113" s="10"/>
      <c r="FVC113" s="10"/>
      <c r="FVD113" s="10"/>
      <c r="FVE113" s="10"/>
      <c r="FVF113" s="10"/>
      <c r="FVG113" s="10"/>
      <c r="FVH113" s="10"/>
      <c r="FVI113" s="10"/>
      <c r="FVJ113" s="10"/>
      <c r="FVK113" s="10"/>
      <c r="FVL113" s="10"/>
      <c r="FVM113" s="10"/>
      <c r="FVN113" s="10"/>
      <c r="FVO113" s="10"/>
      <c r="FVP113" s="10"/>
      <c r="FVQ113" s="10"/>
      <c r="FVR113" s="10"/>
      <c r="FVS113" s="10"/>
      <c r="FVT113" s="10"/>
      <c r="FVU113" s="10"/>
      <c r="FVV113" s="10"/>
      <c r="FVW113" s="10"/>
      <c r="FVX113" s="10"/>
      <c r="FVY113" s="10"/>
      <c r="FVZ113" s="10"/>
      <c r="FWA113" s="10"/>
      <c r="FWB113" s="10"/>
      <c r="FWC113" s="10"/>
      <c r="FWD113" s="10"/>
      <c r="FWE113" s="10"/>
      <c r="FWF113" s="10"/>
      <c r="FWG113" s="10"/>
      <c r="FWH113" s="10"/>
      <c r="FWI113" s="10"/>
      <c r="FWJ113" s="10"/>
      <c r="FWK113" s="10"/>
      <c r="FWL113" s="10"/>
      <c r="FWM113" s="10"/>
      <c r="FWN113" s="10"/>
      <c r="FWO113" s="10"/>
      <c r="FWP113" s="10"/>
      <c r="FWQ113" s="10"/>
      <c r="FWR113" s="10"/>
      <c r="FWS113" s="10"/>
      <c r="FWT113" s="10"/>
      <c r="FWU113" s="10"/>
      <c r="FWV113" s="10"/>
      <c r="FWW113" s="10"/>
      <c r="FWX113" s="10"/>
      <c r="FWY113" s="10"/>
      <c r="FWZ113" s="10"/>
      <c r="FXA113" s="10"/>
      <c r="FXB113" s="10"/>
      <c r="FXC113" s="10"/>
      <c r="FXD113" s="10"/>
      <c r="FXE113" s="10"/>
      <c r="FXF113" s="10"/>
      <c r="FXG113" s="10"/>
      <c r="FXH113" s="10"/>
      <c r="FXI113" s="10"/>
      <c r="FXJ113" s="10"/>
      <c r="FXK113" s="10"/>
      <c r="FXL113" s="10"/>
      <c r="FXM113" s="10"/>
      <c r="FXN113" s="10"/>
      <c r="FXO113" s="10"/>
      <c r="FXP113" s="10"/>
      <c r="FXQ113" s="10"/>
      <c r="FXR113" s="10"/>
      <c r="FXS113" s="10"/>
      <c r="FXT113" s="10"/>
      <c r="FXU113" s="10"/>
      <c r="FXV113" s="10"/>
      <c r="FXW113" s="10"/>
      <c r="FXX113" s="10"/>
      <c r="FXY113" s="10"/>
      <c r="FXZ113" s="10"/>
      <c r="FYA113" s="10"/>
      <c r="FYB113" s="10"/>
      <c r="FYC113" s="10"/>
      <c r="FYD113" s="10"/>
      <c r="FYE113" s="10"/>
      <c r="FYF113" s="10"/>
      <c r="FYG113" s="10"/>
      <c r="FYH113" s="10"/>
      <c r="FYI113" s="10"/>
      <c r="FYJ113" s="10"/>
      <c r="FYK113" s="10"/>
      <c r="FYL113" s="10"/>
      <c r="FYM113" s="10"/>
      <c r="FYN113" s="10"/>
      <c r="FYO113" s="10"/>
      <c r="FYP113" s="10"/>
      <c r="FYQ113" s="10"/>
      <c r="FYR113" s="10"/>
      <c r="FYS113" s="10"/>
      <c r="FYT113" s="10"/>
      <c r="FYU113" s="10"/>
      <c r="FYV113" s="10"/>
      <c r="FYW113" s="10"/>
      <c r="FYX113" s="10"/>
      <c r="FYY113" s="10"/>
      <c r="FYZ113" s="10"/>
      <c r="FZA113" s="10"/>
      <c r="FZB113" s="10"/>
      <c r="FZC113" s="10"/>
      <c r="FZD113" s="10"/>
      <c r="FZE113" s="10"/>
      <c r="FZF113" s="10"/>
      <c r="FZG113" s="10"/>
      <c r="FZH113" s="10"/>
      <c r="FZI113" s="10"/>
      <c r="FZJ113" s="10"/>
      <c r="FZK113" s="10"/>
      <c r="FZL113" s="10"/>
      <c r="FZM113" s="10"/>
      <c r="FZN113" s="10"/>
      <c r="FZO113" s="10"/>
      <c r="FZP113" s="10"/>
      <c r="FZQ113" s="10"/>
      <c r="FZR113" s="10"/>
      <c r="FZS113" s="10"/>
      <c r="FZT113" s="10"/>
      <c r="FZU113" s="10"/>
      <c r="FZV113" s="10"/>
      <c r="FZW113" s="10"/>
      <c r="FZX113" s="10"/>
      <c r="FZY113" s="10"/>
      <c r="FZZ113" s="10"/>
      <c r="GAA113" s="10"/>
      <c r="GAB113" s="10"/>
      <c r="GAC113" s="10"/>
      <c r="GAD113" s="10"/>
      <c r="GAE113" s="10"/>
      <c r="GAF113" s="10"/>
      <c r="GAG113" s="10"/>
      <c r="GAH113" s="10"/>
      <c r="GAI113" s="10"/>
      <c r="GAJ113" s="10"/>
      <c r="GAK113" s="10"/>
      <c r="GAL113" s="10"/>
      <c r="GAM113" s="10"/>
      <c r="GAN113" s="10"/>
      <c r="GAO113" s="10"/>
      <c r="GAP113" s="10"/>
      <c r="GAQ113" s="10"/>
      <c r="GAR113" s="10"/>
      <c r="GAS113" s="10"/>
      <c r="GAT113" s="10"/>
      <c r="GAU113" s="10"/>
      <c r="GAV113" s="10"/>
      <c r="GAW113" s="10"/>
      <c r="GAX113" s="10"/>
      <c r="GAY113" s="10"/>
      <c r="GAZ113" s="10"/>
      <c r="GBA113" s="10"/>
      <c r="GBB113" s="10"/>
      <c r="GBC113" s="10"/>
      <c r="GBD113" s="10"/>
      <c r="GBE113" s="10"/>
      <c r="GBF113" s="10"/>
      <c r="GBG113" s="10"/>
      <c r="GBH113" s="10"/>
      <c r="GBI113" s="10"/>
      <c r="GBJ113" s="10"/>
      <c r="GBK113" s="10"/>
      <c r="GBL113" s="10"/>
      <c r="GBM113" s="10"/>
      <c r="GBN113" s="10"/>
      <c r="GBO113" s="10"/>
      <c r="GBP113" s="10"/>
      <c r="GBQ113" s="10"/>
      <c r="GBR113" s="10"/>
      <c r="GBS113" s="10"/>
      <c r="GBT113" s="10"/>
      <c r="GBU113" s="10"/>
      <c r="GBV113" s="10"/>
      <c r="GBW113" s="10"/>
      <c r="GBX113" s="10"/>
      <c r="GBY113" s="10"/>
      <c r="GBZ113" s="10"/>
      <c r="GCA113" s="10"/>
      <c r="GCB113" s="10"/>
      <c r="GCC113" s="10"/>
      <c r="GCD113" s="10"/>
      <c r="GCE113" s="10"/>
      <c r="GCF113" s="10"/>
      <c r="GCG113" s="10"/>
      <c r="GCH113" s="10"/>
      <c r="GCI113" s="10"/>
      <c r="GCJ113" s="10"/>
      <c r="GCK113" s="10"/>
      <c r="GCL113" s="10"/>
      <c r="GCM113" s="10"/>
      <c r="GCN113" s="10"/>
      <c r="GCO113" s="10"/>
      <c r="GCP113" s="10"/>
      <c r="GCQ113" s="10"/>
      <c r="GCR113" s="10"/>
      <c r="GCS113" s="10"/>
      <c r="GCT113" s="10"/>
      <c r="GCU113" s="10"/>
      <c r="GCV113" s="10"/>
      <c r="GCW113" s="10"/>
      <c r="GCX113" s="10"/>
      <c r="GCY113" s="10"/>
      <c r="GCZ113" s="10"/>
      <c r="GDA113" s="10"/>
      <c r="GDB113" s="10"/>
      <c r="GDC113" s="10"/>
      <c r="GDD113" s="10"/>
      <c r="GDE113" s="10"/>
      <c r="GDF113" s="10"/>
      <c r="GDG113" s="10"/>
      <c r="GDH113" s="10"/>
      <c r="GDI113" s="10"/>
      <c r="GDJ113" s="10"/>
      <c r="GDK113" s="10"/>
      <c r="GDL113" s="10"/>
      <c r="GDM113" s="10"/>
      <c r="GDN113" s="10"/>
      <c r="GDO113" s="10"/>
      <c r="GDP113" s="10"/>
      <c r="GDQ113" s="10"/>
      <c r="GDR113" s="10"/>
      <c r="GDS113" s="10"/>
      <c r="GDT113" s="10"/>
      <c r="GDU113" s="10"/>
      <c r="GDV113" s="10"/>
      <c r="GDW113" s="10"/>
      <c r="GDX113" s="10"/>
      <c r="GDY113" s="10"/>
      <c r="GDZ113" s="10"/>
      <c r="GEA113" s="10"/>
      <c r="GEB113" s="10"/>
      <c r="GEC113" s="10"/>
      <c r="GED113" s="10"/>
      <c r="GEE113" s="10"/>
      <c r="GEF113" s="10"/>
      <c r="GEG113" s="10"/>
      <c r="GEH113" s="10"/>
      <c r="GEI113" s="10"/>
      <c r="GEJ113" s="10"/>
      <c r="GEK113" s="10"/>
      <c r="GEL113" s="10"/>
      <c r="GEM113" s="10"/>
      <c r="GEN113" s="10"/>
      <c r="GEO113" s="10"/>
      <c r="GEP113" s="10"/>
      <c r="GEQ113" s="10"/>
      <c r="GER113" s="10"/>
      <c r="GES113" s="10"/>
      <c r="GET113" s="10"/>
      <c r="GEU113" s="10"/>
      <c r="GEV113" s="10"/>
      <c r="GEW113" s="10"/>
      <c r="GEX113" s="10"/>
      <c r="GEY113" s="10"/>
      <c r="GEZ113" s="10"/>
      <c r="GFA113" s="10"/>
      <c r="GFB113" s="10"/>
      <c r="GFC113" s="10"/>
      <c r="GFD113" s="10"/>
      <c r="GFE113" s="10"/>
      <c r="GFF113" s="10"/>
      <c r="GFG113" s="10"/>
      <c r="GFH113" s="10"/>
      <c r="GFI113" s="10"/>
      <c r="GFJ113" s="10"/>
      <c r="GFK113" s="10"/>
      <c r="GFL113" s="10"/>
      <c r="GFM113" s="10"/>
      <c r="GFN113" s="10"/>
      <c r="GFO113" s="10"/>
      <c r="GFP113" s="10"/>
      <c r="GFQ113" s="10"/>
      <c r="GFR113" s="10"/>
      <c r="GFS113" s="10"/>
      <c r="GFT113" s="10"/>
      <c r="GFU113" s="10"/>
      <c r="GFV113" s="10"/>
      <c r="GFW113" s="10"/>
      <c r="GFX113" s="10"/>
      <c r="GFY113" s="10"/>
      <c r="GFZ113" s="10"/>
      <c r="GGA113" s="10"/>
      <c r="GGB113" s="10"/>
      <c r="GGC113" s="10"/>
      <c r="GGD113" s="10"/>
      <c r="GGE113" s="10"/>
      <c r="GGF113" s="10"/>
      <c r="GGG113" s="10"/>
      <c r="GGH113" s="10"/>
      <c r="GGI113" s="10"/>
      <c r="GGJ113" s="10"/>
      <c r="GGK113" s="10"/>
      <c r="GGL113" s="10"/>
      <c r="GGM113" s="10"/>
      <c r="GGN113" s="10"/>
      <c r="GGO113" s="10"/>
      <c r="GGP113" s="10"/>
      <c r="GGQ113" s="10"/>
      <c r="GGR113" s="10"/>
      <c r="GGS113" s="10"/>
      <c r="GGT113" s="10"/>
      <c r="GGU113" s="10"/>
      <c r="GGV113" s="10"/>
      <c r="GGW113" s="10"/>
      <c r="GGX113" s="10"/>
      <c r="GGY113" s="10"/>
      <c r="GGZ113" s="10"/>
      <c r="GHA113" s="10"/>
      <c r="GHB113" s="10"/>
      <c r="GHC113" s="10"/>
      <c r="GHD113" s="10"/>
      <c r="GHE113" s="10"/>
      <c r="GHF113" s="10"/>
      <c r="GHG113" s="10"/>
      <c r="GHH113" s="10"/>
      <c r="GHI113" s="10"/>
      <c r="GHJ113" s="10"/>
      <c r="GHK113" s="10"/>
      <c r="GHL113" s="10"/>
      <c r="GHM113" s="10"/>
      <c r="GHN113" s="10"/>
      <c r="GHO113" s="10"/>
      <c r="GHP113" s="10"/>
      <c r="GHQ113" s="10"/>
      <c r="GHR113" s="10"/>
      <c r="GHS113" s="10"/>
      <c r="GHT113" s="10"/>
      <c r="GHU113" s="10"/>
      <c r="GHV113" s="10"/>
      <c r="GHW113" s="10"/>
      <c r="GHX113" s="10"/>
      <c r="GHY113" s="10"/>
      <c r="GHZ113" s="10"/>
      <c r="GIA113" s="10"/>
      <c r="GIB113" s="10"/>
      <c r="GIC113" s="10"/>
      <c r="GID113" s="10"/>
      <c r="GIE113" s="10"/>
      <c r="GIF113" s="10"/>
      <c r="GIG113" s="10"/>
      <c r="GIH113" s="10"/>
      <c r="GII113" s="10"/>
      <c r="GIJ113" s="10"/>
      <c r="GIK113" s="10"/>
      <c r="GIL113" s="10"/>
      <c r="GIM113" s="10"/>
      <c r="GIN113" s="10"/>
      <c r="GIO113" s="10"/>
      <c r="GIP113" s="10"/>
      <c r="GIQ113" s="10"/>
      <c r="GIR113" s="10"/>
      <c r="GIS113" s="10"/>
      <c r="GIT113" s="10"/>
      <c r="GIU113" s="10"/>
      <c r="GIV113" s="10"/>
      <c r="GIW113" s="10"/>
      <c r="GIX113" s="10"/>
      <c r="GIY113" s="10"/>
      <c r="GIZ113" s="10"/>
      <c r="GJA113" s="10"/>
      <c r="GJB113" s="10"/>
      <c r="GJC113" s="10"/>
      <c r="GJD113" s="10"/>
      <c r="GJE113" s="10"/>
      <c r="GJF113" s="10"/>
      <c r="GJG113" s="10"/>
      <c r="GJH113" s="10"/>
      <c r="GJI113" s="10"/>
      <c r="GJJ113" s="10"/>
      <c r="GJK113" s="10"/>
      <c r="GJL113" s="10"/>
      <c r="GJM113" s="10"/>
      <c r="GJN113" s="10"/>
      <c r="GJO113" s="10"/>
      <c r="GJP113" s="10"/>
      <c r="GJQ113" s="10"/>
      <c r="GJR113" s="10"/>
      <c r="GJS113" s="10"/>
      <c r="GJT113" s="10"/>
      <c r="GJU113" s="10"/>
      <c r="GJV113" s="10"/>
      <c r="GJW113" s="10"/>
      <c r="GJX113" s="10"/>
      <c r="GJY113" s="10"/>
      <c r="GJZ113" s="10"/>
      <c r="GKA113" s="10"/>
      <c r="GKB113" s="10"/>
      <c r="GKC113" s="10"/>
      <c r="GKD113" s="10"/>
      <c r="GKE113" s="10"/>
      <c r="GKF113" s="10"/>
      <c r="GKG113" s="10"/>
      <c r="GKH113" s="10"/>
      <c r="GKI113" s="10"/>
      <c r="GKJ113" s="10"/>
      <c r="GKK113" s="10"/>
      <c r="GKL113" s="10"/>
      <c r="GKM113" s="10"/>
      <c r="GKN113" s="10"/>
      <c r="GKO113" s="10"/>
      <c r="GKP113" s="10"/>
      <c r="GKQ113" s="10"/>
      <c r="GKR113" s="10"/>
      <c r="GKS113" s="10"/>
      <c r="GKT113" s="10"/>
      <c r="GKU113" s="10"/>
      <c r="GKV113" s="10"/>
      <c r="GKW113" s="10"/>
      <c r="GKX113" s="10"/>
      <c r="GKY113" s="10"/>
      <c r="GKZ113" s="10"/>
      <c r="GLA113" s="10"/>
      <c r="GLB113" s="10"/>
      <c r="GLC113" s="10"/>
      <c r="GLD113" s="10"/>
      <c r="GLE113" s="10"/>
      <c r="GLF113" s="10"/>
      <c r="GLG113" s="10"/>
      <c r="GLH113" s="10"/>
      <c r="GLI113" s="10"/>
      <c r="GLJ113" s="10"/>
      <c r="GLK113" s="10"/>
      <c r="GLL113" s="10"/>
      <c r="GLM113" s="10"/>
      <c r="GLN113" s="10"/>
      <c r="GLO113" s="10"/>
      <c r="GLP113" s="10"/>
      <c r="GLQ113" s="10"/>
      <c r="GLR113" s="10"/>
      <c r="GLS113" s="10"/>
      <c r="GLT113" s="10"/>
      <c r="GLU113" s="10"/>
      <c r="GLV113" s="10"/>
      <c r="GLW113" s="10"/>
      <c r="GLX113" s="10"/>
      <c r="GLY113" s="10"/>
      <c r="GLZ113" s="10"/>
      <c r="GMA113" s="10"/>
      <c r="GMB113" s="10"/>
      <c r="GMC113" s="10"/>
      <c r="GMD113" s="10"/>
      <c r="GME113" s="10"/>
      <c r="GMF113" s="10"/>
      <c r="GMG113" s="10"/>
      <c r="GMH113" s="10"/>
      <c r="GMI113" s="10"/>
      <c r="GMJ113" s="10"/>
      <c r="GMK113" s="10"/>
      <c r="GML113" s="10"/>
      <c r="GMM113" s="10"/>
      <c r="GMN113" s="10"/>
      <c r="GMO113" s="10"/>
      <c r="GMP113" s="10"/>
      <c r="GMQ113" s="10"/>
      <c r="GMR113" s="10"/>
      <c r="GMS113" s="10"/>
      <c r="GMT113" s="10"/>
      <c r="GMU113" s="10"/>
      <c r="GMV113" s="10"/>
      <c r="GMW113" s="10"/>
      <c r="GMX113" s="10"/>
      <c r="GMY113" s="10"/>
      <c r="GMZ113" s="10"/>
      <c r="GNA113" s="10"/>
      <c r="GNB113" s="10"/>
      <c r="GNC113" s="10"/>
      <c r="GND113" s="10"/>
      <c r="GNE113" s="10"/>
      <c r="GNF113" s="10"/>
      <c r="GNG113" s="10"/>
      <c r="GNH113" s="10"/>
      <c r="GNI113" s="10"/>
      <c r="GNJ113" s="10"/>
      <c r="GNK113" s="10"/>
      <c r="GNL113" s="10"/>
      <c r="GNM113" s="10"/>
      <c r="GNN113" s="10"/>
      <c r="GNO113" s="10"/>
      <c r="GNP113" s="10"/>
      <c r="GNQ113" s="10"/>
      <c r="GNR113" s="10"/>
      <c r="GNS113" s="10"/>
      <c r="GNT113" s="10"/>
      <c r="GNU113" s="10"/>
      <c r="GNV113" s="10"/>
      <c r="GNW113" s="10"/>
      <c r="GNX113" s="10"/>
      <c r="GNY113" s="10"/>
      <c r="GNZ113" s="10"/>
      <c r="GOA113" s="10"/>
      <c r="GOB113" s="10"/>
      <c r="GOC113" s="10"/>
      <c r="GOD113" s="10"/>
      <c r="GOE113" s="10"/>
      <c r="GOF113" s="10"/>
      <c r="GOG113" s="10"/>
      <c r="GOH113" s="10"/>
      <c r="GOI113" s="10"/>
      <c r="GOJ113" s="10"/>
      <c r="GOK113" s="10"/>
      <c r="GOL113" s="10"/>
      <c r="GOM113" s="10"/>
      <c r="GON113" s="10"/>
      <c r="GOO113" s="10"/>
      <c r="GOP113" s="10"/>
      <c r="GOQ113" s="10"/>
      <c r="GOR113" s="10"/>
      <c r="GOS113" s="10"/>
      <c r="GOT113" s="10"/>
      <c r="GOU113" s="10"/>
      <c r="GOV113" s="10"/>
      <c r="GOW113" s="10"/>
      <c r="GOX113" s="10"/>
      <c r="GOY113" s="10"/>
      <c r="GOZ113" s="10"/>
      <c r="GPA113" s="10"/>
      <c r="GPB113" s="10"/>
      <c r="GPC113" s="10"/>
      <c r="GPD113" s="10"/>
      <c r="GPE113" s="10"/>
      <c r="GPF113" s="10"/>
      <c r="GPG113" s="10"/>
      <c r="GPH113" s="10"/>
      <c r="GPI113" s="10"/>
      <c r="GPJ113" s="10"/>
      <c r="GPK113" s="10"/>
      <c r="GPL113" s="10"/>
      <c r="GPM113" s="10"/>
      <c r="GPN113" s="10"/>
      <c r="GPO113" s="10"/>
      <c r="GPP113" s="10"/>
      <c r="GPQ113" s="10"/>
      <c r="GPR113" s="10"/>
      <c r="GPS113" s="10"/>
      <c r="GPT113" s="10"/>
      <c r="GPU113" s="10"/>
      <c r="GPV113" s="10"/>
      <c r="GPW113" s="10"/>
      <c r="GPX113" s="10"/>
      <c r="GPY113" s="10"/>
      <c r="GPZ113" s="10"/>
      <c r="GQA113" s="10"/>
      <c r="GQB113" s="10"/>
      <c r="GQC113" s="10"/>
      <c r="GQD113" s="10"/>
      <c r="GQE113" s="10"/>
      <c r="GQF113" s="10"/>
      <c r="GQG113" s="10"/>
      <c r="GQH113" s="10"/>
      <c r="GQI113" s="10"/>
      <c r="GQJ113" s="10"/>
      <c r="GQK113" s="10"/>
      <c r="GQL113" s="10"/>
      <c r="GQM113" s="10"/>
      <c r="GQN113" s="10"/>
      <c r="GQO113" s="10"/>
      <c r="GQP113" s="10"/>
      <c r="GQQ113" s="10"/>
      <c r="GQR113" s="10"/>
      <c r="GQS113" s="10"/>
      <c r="GQT113" s="10"/>
      <c r="GQU113" s="10"/>
      <c r="GQV113" s="10"/>
      <c r="GQW113" s="10"/>
      <c r="GQX113" s="10"/>
      <c r="GQY113" s="10"/>
      <c r="GQZ113" s="10"/>
      <c r="GRA113" s="10"/>
      <c r="GRB113" s="10"/>
      <c r="GRC113" s="10"/>
      <c r="GRD113" s="10"/>
      <c r="GRE113" s="10"/>
      <c r="GRF113" s="10"/>
      <c r="GRG113" s="10"/>
      <c r="GRH113" s="10"/>
      <c r="GRI113" s="10"/>
      <c r="GRJ113" s="10"/>
      <c r="GRK113" s="10"/>
      <c r="GRL113" s="10"/>
      <c r="GRM113" s="10"/>
      <c r="GRN113" s="10"/>
      <c r="GRO113" s="10"/>
      <c r="GRP113" s="10"/>
      <c r="GRQ113" s="10"/>
      <c r="GRR113" s="10"/>
      <c r="GRS113" s="10"/>
      <c r="GRT113" s="10"/>
      <c r="GRU113" s="10"/>
      <c r="GRV113" s="10"/>
      <c r="GRW113" s="10"/>
      <c r="GRX113" s="10"/>
      <c r="GRY113" s="10"/>
      <c r="GRZ113" s="10"/>
      <c r="GSA113" s="10"/>
      <c r="GSB113" s="10"/>
      <c r="GSC113" s="10"/>
      <c r="GSD113" s="10"/>
      <c r="GSE113" s="10"/>
      <c r="GSF113" s="10"/>
      <c r="GSG113" s="10"/>
      <c r="GSH113" s="10"/>
      <c r="GSI113" s="10"/>
      <c r="GSJ113" s="10"/>
      <c r="GSK113" s="10"/>
      <c r="GSL113" s="10"/>
      <c r="GSM113" s="10"/>
      <c r="GSN113" s="10"/>
      <c r="GSO113" s="10"/>
      <c r="GSP113" s="10"/>
      <c r="GSQ113" s="10"/>
      <c r="GSR113" s="10"/>
      <c r="GSS113" s="10"/>
      <c r="GST113" s="10"/>
      <c r="GSU113" s="10"/>
      <c r="GSV113" s="10"/>
      <c r="GSW113" s="10"/>
      <c r="GSX113" s="10"/>
      <c r="GSY113" s="10"/>
      <c r="GSZ113" s="10"/>
      <c r="GTA113" s="10"/>
      <c r="GTB113" s="10"/>
      <c r="GTC113" s="10"/>
      <c r="GTD113" s="10"/>
      <c r="GTE113" s="10"/>
      <c r="GTF113" s="10"/>
      <c r="GTG113" s="10"/>
      <c r="GTH113" s="10"/>
      <c r="GTI113" s="10"/>
      <c r="GTJ113" s="10"/>
      <c r="GTK113" s="10"/>
      <c r="GTL113" s="10"/>
      <c r="GTM113" s="10"/>
      <c r="GTN113" s="10"/>
      <c r="GTO113" s="10"/>
      <c r="GTP113" s="10"/>
      <c r="GTQ113" s="10"/>
      <c r="GTR113" s="10"/>
      <c r="GTS113" s="10"/>
      <c r="GTT113" s="10"/>
      <c r="GTU113" s="10"/>
      <c r="GTV113" s="10"/>
      <c r="GTW113" s="10"/>
      <c r="GTX113" s="10"/>
      <c r="GTY113" s="10"/>
      <c r="GTZ113" s="10"/>
      <c r="GUA113" s="10"/>
      <c r="GUB113" s="10"/>
      <c r="GUC113" s="10"/>
      <c r="GUD113" s="10"/>
      <c r="GUE113" s="10"/>
      <c r="GUF113" s="10"/>
      <c r="GUG113" s="10"/>
      <c r="GUH113" s="10"/>
      <c r="GUI113" s="10"/>
      <c r="GUJ113" s="10"/>
      <c r="GUK113" s="10"/>
      <c r="GUL113" s="10"/>
      <c r="GUM113" s="10"/>
      <c r="GUN113" s="10"/>
      <c r="GUO113" s="10"/>
      <c r="GUP113" s="10"/>
      <c r="GUQ113" s="10"/>
      <c r="GUR113" s="10"/>
      <c r="GUS113" s="10"/>
      <c r="GUT113" s="10"/>
      <c r="GUU113" s="10"/>
      <c r="GUV113" s="10"/>
      <c r="GUW113" s="10"/>
      <c r="GUX113" s="10"/>
      <c r="GUY113" s="10"/>
      <c r="GUZ113" s="10"/>
      <c r="GVA113" s="10"/>
      <c r="GVB113" s="10"/>
      <c r="GVC113" s="10"/>
      <c r="GVD113" s="10"/>
      <c r="GVE113" s="10"/>
      <c r="GVF113" s="10"/>
      <c r="GVG113" s="10"/>
      <c r="GVH113" s="10"/>
      <c r="GVI113" s="10"/>
      <c r="GVJ113" s="10"/>
      <c r="GVK113" s="10"/>
      <c r="GVL113" s="10"/>
      <c r="GVM113" s="10"/>
      <c r="GVN113" s="10"/>
      <c r="GVO113" s="10"/>
      <c r="GVP113" s="10"/>
      <c r="GVQ113" s="10"/>
      <c r="GVR113" s="10"/>
      <c r="GVS113" s="10"/>
      <c r="GVT113" s="10"/>
      <c r="GVU113" s="10"/>
      <c r="GVV113" s="10"/>
      <c r="GVW113" s="10"/>
      <c r="GVX113" s="10"/>
      <c r="GVY113" s="10"/>
      <c r="GVZ113" s="10"/>
      <c r="GWA113" s="10"/>
      <c r="GWB113" s="10"/>
      <c r="GWC113" s="10"/>
      <c r="GWD113" s="10"/>
      <c r="GWE113" s="10"/>
      <c r="GWF113" s="10"/>
      <c r="GWG113" s="10"/>
      <c r="GWH113" s="10"/>
      <c r="GWI113" s="10"/>
      <c r="GWJ113" s="10"/>
      <c r="GWK113" s="10"/>
      <c r="GWL113" s="10"/>
      <c r="GWM113" s="10"/>
      <c r="GWN113" s="10"/>
      <c r="GWO113" s="10"/>
      <c r="GWP113" s="10"/>
      <c r="GWQ113" s="10"/>
      <c r="GWR113" s="10"/>
      <c r="GWS113" s="10"/>
      <c r="GWT113" s="10"/>
      <c r="GWU113" s="10"/>
      <c r="GWV113" s="10"/>
      <c r="GWW113" s="10"/>
      <c r="GWX113" s="10"/>
      <c r="GWY113" s="10"/>
      <c r="GWZ113" s="10"/>
      <c r="GXA113" s="10"/>
      <c r="GXB113" s="10"/>
      <c r="GXC113" s="10"/>
      <c r="GXD113" s="10"/>
      <c r="GXE113" s="10"/>
      <c r="GXF113" s="10"/>
      <c r="GXG113" s="10"/>
      <c r="GXH113" s="10"/>
      <c r="GXI113" s="10"/>
      <c r="GXJ113" s="10"/>
      <c r="GXK113" s="10"/>
      <c r="GXL113" s="10"/>
      <c r="GXM113" s="10"/>
      <c r="GXN113" s="10"/>
      <c r="GXO113" s="10"/>
      <c r="GXP113" s="10"/>
      <c r="GXQ113" s="10"/>
      <c r="GXR113" s="10"/>
      <c r="GXS113" s="10"/>
      <c r="GXT113" s="10"/>
      <c r="GXU113" s="10"/>
      <c r="GXV113" s="10"/>
      <c r="GXW113" s="10"/>
      <c r="GXX113" s="10"/>
      <c r="GXY113" s="10"/>
      <c r="GXZ113" s="10"/>
      <c r="GYA113" s="10"/>
      <c r="GYB113" s="10"/>
      <c r="GYC113" s="10"/>
      <c r="GYD113" s="10"/>
      <c r="GYE113" s="10"/>
      <c r="GYF113" s="10"/>
      <c r="GYG113" s="10"/>
      <c r="GYH113" s="10"/>
      <c r="GYI113" s="10"/>
      <c r="GYJ113" s="10"/>
      <c r="GYK113" s="10"/>
      <c r="GYL113" s="10"/>
      <c r="GYM113" s="10"/>
      <c r="GYN113" s="10"/>
      <c r="GYO113" s="10"/>
      <c r="GYP113" s="10"/>
      <c r="GYQ113" s="10"/>
      <c r="GYR113" s="10"/>
      <c r="GYS113" s="10"/>
      <c r="GYT113" s="10"/>
      <c r="GYU113" s="10"/>
      <c r="GYV113" s="10"/>
      <c r="GYW113" s="10"/>
      <c r="GYX113" s="10"/>
      <c r="GYY113" s="10"/>
      <c r="GYZ113" s="10"/>
      <c r="GZA113" s="10"/>
      <c r="GZB113" s="10"/>
      <c r="GZC113" s="10"/>
      <c r="GZD113" s="10"/>
      <c r="GZE113" s="10"/>
      <c r="GZF113" s="10"/>
      <c r="GZG113" s="10"/>
      <c r="GZH113" s="10"/>
      <c r="GZI113" s="10"/>
      <c r="GZJ113" s="10"/>
      <c r="GZK113" s="10"/>
      <c r="GZL113" s="10"/>
      <c r="GZM113" s="10"/>
      <c r="GZN113" s="10"/>
      <c r="GZO113" s="10"/>
      <c r="GZP113" s="10"/>
      <c r="GZQ113" s="10"/>
      <c r="GZR113" s="10"/>
      <c r="GZS113" s="10"/>
      <c r="GZT113" s="10"/>
      <c r="GZU113" s="10"/>
      <c r="GZV113" s="10"/>
      <c r="GZW113" s="10"/>
      <c r="GZX113" s="10"/>
      <c r="GZY113" s="10"/>
      <c r="GZZ113" s="10"/>
      <c r="HAA113" s="10"/>
      <c r="HAB113" s="10"/>
      <c r="HAC113" s="10"/>
      <c r="HAD113" s="10"/>
      <c r="HAE113" s="10"/>
      <c r="HAF113" s="10"/>
      <c r="HAG113" s="10"/>
      <c r="HAH113" s="10"/>
      <c r="HAI113" s="10"/>
      <c r="HAJ113" s="10"/>
      <c r="HAK113" s="10"/>
      <c r="HAL113" s="10"/>
      <c r="HAM113" s="10"/>
      <c r="HAN113" s="10"/>
      <c r="HAO113" s="10"/>
      <c r="HAP113" s="10"/>
      <c r="HAQ113" s="10"/>
      <c r="HAR113" s="10"/>
      <c r="HAS113" s="10"/>
      <c r="HAT113" s="10"/>
      <c r="HAU113" s="10"/>
      <c r="HAV113" s="10"/>
      <c r="HAW113" s="10"/>
      <c r="HAX113" s="10"/>
      <c r="HAY113" s="10"/>
      <c r="HAZ113" s="10"/>
      <c r="HBA113" s="10"/>
      <c r="HBB113" s="10"/>
      <c r="HBC113" s="10"/>
      <c r="HBD113" s="10"/>
      <c r="HBE113" s="10"/>
      <c r="HBF113" s="10"/>
      <c r="HBG113" s="10"/>
      <c r="HBH113" s="10"/>
      <c r="HBI113" s="10"/>
      <c r="HBJ113" s="10"/>
      <c r="HBK113" s="10"/>
      <c r="HBL113" s="10"/>
      <c r="HBM113" s="10"/>
      <c r="HBN113" s="10"/>
      <c r="HBO113" s="10"/>
      <c r="HBP113" s="10"/>
      <c r="HBQ113" s="10"/>
      <c r="HBR113" s="10"/>
      <c r="HBS113" s="10"/>
      <c r="HBT113" s="10"/>
      <c r="HBU113" s="10"/>
      <c r="HBV113" s="10"/>
      <c r="HBW113" s="10"/>
      <c r="HBX113" s="10"/>
      <c r="HBY113" s="10"/>
      <c r="HBZ113" s="10"/>
      <c r="HCA113" s="10"/>
      <c r="HCB113" s="10"/>
      <c r="HCC113" s="10"/>
      <c r="HCD113" s="10"/>
      <c r="HCE113" s="10"/>
      <c r="HCF113" s="10"/>
      <c r="HCG113" s="10"/>
      <c r="HCH113" s="10"/>
      <c r="HCI113" s="10"/>
      <c r="HCJ113" s="10"/>
      <c r="HCK113" s="10"/>
      <c r="HCL113" s="10"/>
      <c r="HCM113" s="10"/>
      <c r="HCN113" s="10"/>
      <c r="HCO113" s="10"/>
      <c r="HCP113" s="10"/>
      <c r="HCQ113" s="10"/>
      <c r="HCR113" s="10"/>
      <c r="HCS113" s="10"/>
      <c r="HCT113" s="10"/>
      <c r="HCU113" s="10"/>
      <c r="HCV113" s="10"/>
      <c r="HCW113" s="10"/>
      <c r="HCX113" s="10"/>
      <c r="HCY113" s="10"/>
      <c r="HCZ113" s="10"/>
      <c r="HDA113" s="10"/>
      <c r="HDB113" s="10"/>
      <c r="HDC113" s="10"/>
      <c r="HDD113" s="10"/>
      <c r="HDE113" s="10"/>
      <c r="HDF113" s="10"/>
      <c r="HDG113" s="10"/>
      <c r="HDH113" s="10"/>
      <c r="HDI113" s="10"/>
      <c r="HDJ113" s="10"/>
      <c r="HDK113" s="10"/>
      <c r="HDL113" s="10"/>
      <c r="HDM113" s="10"/>
      <c r="HDN113" s="10"/>
      <c r="HDO113" s="10"/>
      <c r="HDP113" s="10"/>
      <c r="HDQ113" s="10"/>
      <c r="HDR113" s="10"/>
      <c r="HDS113" s="10"/>
      <c r="HDT113" s="10"/>
      <c r="HDU113" s="10"/>
      <c r="HDV113" s="10"/>
      <c r="HDW113" s="10"/>
      <c r="HDX113" s="10"/>
      <c r="HDY113" s="10"/>
      <c r="HDZ113" s="10"/>
      <c r="HEA113" s="10"/>
      <c r="HEB113" s="10"/>
      <c r="HEC113" s="10"/>
      <c r="HED113" s="10"/>
      <c r="HEE113" s="10"/>
      <c r="HEF113" s="10"/>
      <c r="HEG113" s="10"/>
      <c r="HEH113" s="10"/>
      <c r="HEI113" s="10"/>
      <c r="HEJ113" s="10"/>
      <c r="HEK113" s="10"/>
      <c r="HEL113" s="10"/>
      <c r="HEM113" s="10"/>
      <c r="HEN113" s="10"/>
      <c r="HEO113" s="10"/>
      <c r="HEP113" s="10"/>
      <c r="HEQ113" s="10"/>
      <c r="HER113" s="10"/>
      <c r="HES113" s="10"/>
      <c r="HET113" s="10"/>
      <c r="HEU113" s="10"/>
      <c r="HEV113" s="10"/>
      <c r="HEW113" s="10"/>
      <c r="HEX113" s="10"/>
      <c r="HEY113" s="10"/>
      <c r="HEZ113" s="10"/>
      <c r="HFA113" s="10"/>
      <c r="HFB113" s="10"/>
      <c r="HFC113" s="10"/>
      <c r="HFD113" s="10"/>
      <c r="HFE113" s="10"/>
      <c r="HFF113" s="10"/>
      <c r="HFG113" s="10"/>
      <c r="HFH113" s="10"/>
      <c r="HFI113" s="10"/>
      <c r="HFJ113" s="10"/>
      <c r="HFK113" s="10"/>
      <c r="HFL113" s="10"/>
      <c r="HFM113" s="10"/>
      <c r="HFN113" s="10"/>
      <c r="HFO113" s="10"/>
      <c r="HFP113" s="10"/>
      <c r="HFQ113" s="10"/>
      <c r="HFR113" s="10"/>
      <c r="HFS113" s="10"/>
      <c r="HFT113" s="10"/>
      <c r="HFU113" s="10"/>
      <c r="HFV113" s="10"/>
      <c r="HFW113" s="10"/>
      <c r="HFX113" s="10"/>
      <c r="HFY113" s="10"/>
      <c r="HFZ113" s="10"/>
      <c r="HGA113" s="10"/>
      <c r="HGB113" s="10"/>
      <c r="HGC113" s="10"/>
      <c r="HGD113" s="10"/>
      <c r="HGE113" s="10"/>
      <c r="HGF113" s="10"/>
      <c r="HGG113" s="10"/>
      <c r="HGH113" s="10"/>
      <c r="HGI113" s="10"/>
      <c r="HGJ113" s="10"/>
      <c r="HGK113" s="10"/>
      <c r="HGL113" s="10"/>
      <c r="HGM113" s="10"/>
      <c r="HGN113" s="10"/>
      <c r="HGO113" s="10"/>
      <c r="HGP113" s="10"/>
      <c r="HGQ113" s="10"/>
      <c r="HGR113" s="10"/>
      <c r="HGS113" s="10"/>
      <c r="HGT113" s="10"/>
      <c r="HGU113" s="10"/>
      <c r="HGV113" s="10"/>
      <c r="HGW113" s="10"/>
      <c r="HGX113" s="10"/>
      <c r="HGY113" s="10"/>
      <c r="HGZ113" s="10"/>
      <c r="HHA113" s="10"/>
      <c r="HHB113" s="10"/>
      <c r="HHC113" s="10"/>
      <c r="HHD113" s="10"/>
      <c r="HHE113" s="10"/>
      <c r="HHF113" s="10"/>
      <c r="HHG113" s="10"/>
      <c r="HHH113" s="10"/>
      <c r="HHI113" s="10"/>
      <c r="HHJ113" s="10"/>
      <c r="HHK113" s="10"/>
      <c r="HHL113" s="10"/>
      <c r="HHM113" s="10"/>
      <c r="HHN113" s="10"/>
      <c r="HHO113" s="10"/>
      <c r="HHP113" s="10"/>
      <c r="HHQ113" s="10"/>
      <c r="HHR113" s="10"/>
      <c r="HHS113" s="10"/>
      <c r="HHT113" s="10"/>
      <c r="HHU113" s="10"/>
      <c r="HHV113" s="10"/>
      <c r="HHW113" s="10"/>
      <c r="HHX113" s="10"/>
      <c r="HHY113" s="10"/>
      <c r="HHZ113" s="10"/>
      <c r="HIA113" s="10"/>
      <c r="HIB113" s="10"/>
      <c r="HIC113" s="10"/>
      <c r="HID113" s="10"/>
      <c r="HIE113" s="10"/>
      <c r="HIF113" s="10"/>
      <c r="HIG113" s="10"/>
      <c r="HIH113" s="10"/>
      <c r="HII113" s="10"/>
      <c r="HIJ113" s="10"/>
      <c r="HIK113" s="10"/>
      <c r="HIL113" s="10"/>
      <c r="HIM113" s="10"/>
      <c r="HIN113" s="10"/>
      <c r="HIO113" s="10"/>
      <c r="HIP113" s="10"/>
      <c r="HIQ113" s="10"/>
      <c r="HIR113" s="10"/>
      <c r="HIS113" s="10"/>
      <c r="HIT113" s="10"/>
      <c r="HIU113" s="10"/>
      <c r="HIV113" s="10"/>
      <c r="HIW113" s="10"/>
      <c r="HIX113" s="10"/>
      <c r="HIY113" s="10"/>
      <c r="HIZ113" s="10"/>
      <c r="HJA113" s="10"/>
      <c r="HJB113" s="10"/>
      <c r="HJC113" s="10"/>
      <c r="HJD113" s="10"/>
      <c r="HJE113" s="10"/>
      <c r="HJF113" s="10"/>
      <c r="HJG113" s="10"/>
      <c r="HJH113" s="10"/>
      <c r="HJI113" s="10"/>
      <c r="HJJ113" s="10"/>
      <c r="HJK113" s="10"/>
      <c r="HJL113" s="10"/>
      <c r="HJM113" s="10"/>
      <c r="HJN113" s="10"/>
      <c r="HJO113" s="10"/>
      <c r="HJP113" s="10"/>
      <c r="HJQ113" s="10"/>
      <c r="HJR113" s="10"/>
      <c r="HJS113" s="10"/>
      <c r="HJT113" s="10"/>
      <c r="HJU113" s="10"/>
      <c r="HJV113" s="10"/>
      <c r="HJW113" s="10"/>
      <c r="HJX113" s="10"/>
      <c r="HJY113" s="10"/>
      <c r="HJZ113" s="10"/>
      <c r="HKA113" s="10"/>
      <c r="HKB113" s="10"/>
      <c r="HKC113" s="10"/>
      <c r="HKD113" s="10"/>
      <c r="HKE113" s="10"/>
      <c r="HKF113" s="10"/>
      <c r="HKG113" s="10"/>
      <c r="HKH113" s="10"/>
      <c r="HKI113" s="10"/>
      <c r="HKJ113" s="10"/>
      <c r="HKK113" s="10"/>
      <c r="HKL113" s="10"/>
      <c r="HKM113" s="10"/>
      <c r="HKN113" s="10"/>
      <c r="HKO113" s="10"/>
      <c r="HKP113" s="10"/>
      <c r="HKQ113" s="10"/>
      <c r="HKR113" s="10"/>
      <c r="HKS113" s="10"/>
      <c r="HKT113" s="10"/>
      <c r="HKU113" s="10"/>
      <c r="HKV113" s="10"/>
      <c r="HKW113" s="10"/>
      <c r="HKX113" s="10"/>
      <c r="HKY113" s="10"/>
      <c r="HKZ113" s="10"/>
      <c r="HLA113" s="10"/>
      <c r="HLB113" s="10"/>
      <c r="HLC113" s="10"/>
      <c r="HLD113" s="10"/>
      <c r="HLE113" s="10"/>
      <c r="HLF113" s="10"/>
      <c r="HLG113" s="10"/>
      <c r="HLH113" s="10"/>
      <c r="HLI113" s="10"/>
      <c r="HLJ113" s="10"/>
      <c r="HLK113" s="10"/>
      <c r="HLL113" s="10"/>
      <c r="HLM113" s="10"/>
      <c r="HLN113" s="10"/>
      <c r="HLO113" s="10"/>
      <c r="HLP113" s="10"/>
      <c r="HLQ113" s="10"/>
      <c r="HLR113" s="10"/>
      <c r="HLS113" s="10"/>
      <c r="HLT113" s="10"/>
      <c r="HLU113" s="10"/>
      <c r="HLV113" s="10"/>
      <c r="HLW113" s="10"/>
      <c r="HLX113" s="10"/>
      <c r="HLY113" s="10"/>
      <c r="HLZ113" s="10"/>
      <c r="HMA113" s="10"/>
      <c r="HMB113" s="10"/>
      <c r="HMC113" s="10"/>
      <c r="HMD113" s="10"/>
      <c r="HME113" s="10"/>
      <c r="HMF113" s="10"/>
      <c r="HMG113" s="10"/>
      <c r="HMH113" s="10"/>
      <c r="HMI113" s="10"/>
      <c r="HMJ113" s="10"/>
      <c r="HMK113" s="10"/>
      <c r="HML113" s="10"/>
      <c r="HMM113" s="10"/>
      <c r="HMN113" s="10"/>
      <c r="HMO113" s="10"/>
      <c r="HMP113" s="10"/>
      <c r="HMQ113" s="10"/>
      <c r="HMR113" s="10"/>
      <c r="HMS113" s="10"/>
      <c r="HMT113" s="10"/>
      <c r="HMU113" s="10"/>
      <c r="HMV113" s="10"/>
      <c r="HMW113" s="10"/>
      <c r="HMX113" s="10"/>
      <c r="HMY113" s="10"/>
      <c r="HMZ113" s="10"/>
      <c r="HNA113" s="10"/>
      <c r="HNB113" s="10"/>
      <c r="HNC113" s="10"/>
      <c r="HND113" s="10"/>
      <c r="HNE113" s="10"/>
      <c r="HNF113" s="10"/>
      <c r="HNG113" s="10"/>
      <c r="HNH113" s="10"/>
      <c r="HNI113" s="10"/>
      <c r="HNJ113" s="10"/>
      <c r="HNK113" s="10"/>
      <c r="HNL113" s="10"/>
      <c r="HNM113" s="10"/>
      <c r="HNN113" s="10"/>
      <c r="HNO113" s="10"/>
      <c r="HNP113" s="10"/>
      <c r="HNQ113" s="10"/>
      <c r="HNR113" s="10"/>
      <c r="HNS113" s="10"/>
      <c r="HNT113" s="10"/>
      <c r="HNU113" s="10"/>
      <c r="HNV113" s="10"/>
      <c r="HNW113" s="10"/>
      <c r="HNX113" s="10"/>
      <c r="HNY113" s="10"/>
      <c r="HNZ113" s="10"/>
      <c r="HOA113" s="10"/>
      <c r="HOB113" s="10"/>
      <c r="HOC113" s="10"/>
      <c r="HOD113" s="10"/>
      <c r="HOE113" s="10"/>
      <c r="HOF113" s="10"/>
      <c r="HOG113" s="10"/>
      <c r="HOH113" s="10"/>
      <c r="HOI113" s="10"/>
      <c r="HOJ113" s="10"/>
      <c r="HOK113" s="10"/>
      <c r="HOL113" s="10"/>
      <c r="HOM113" s="10"/>
      <c r="HON113" s="10"/>
      <c r="HOO113" s="10"/>
      <c r="HOP113" s="10"/>
      <c r="HOQ113" s="10"/>
      <c r="HOR113" s="10"/>
      <c r="HOS113" s="10"/>
      <c r="HOT113" s="10"/>
      <c r="HOU113" s="10"/>
      <c r="HOV113" s="10"/>
      <c r="HOW113" s="10"/>
      <c r="HOX113" s="10"/>
      <c r="HOY113" s="10"/>
      <c r="HOZ113" s="10"/>
      <c r="HPA113" s="10"/>
      <c r="HPB113" s="10"/>
      <c r="HPC113" s="10"/>
      <c r="HPD113" s="10"/>
      <c r="HPE113" s="10"/>
      <c r="HPF113" s="10"/>
      <c r="HPG113" s="10"/>
      <c r="HPH113" s="10"/>
      <c r="HPI113" s="10"/>
      <c r="HPJ113" s="10"/>
      <c r="HPK113" s="10"/>
      <c r="HPL113" s="10"/>
      <c r="HPM113" s="10"/>
      <c r="HPN113" s="10"/>
      <c r="HPO113" s="10"/>
      <c r="HPP113" s="10"/>
      <c r="HPQ113" s="10"/>
      <c r="HPR113" s="10"/>
      <c r="HPS113" s="10"/>
      <c r="HPT113" s="10"/>
      <c r="HPU113" s="10"/>
      <c r="HPV113" s="10"/>
      <c r="HPW113" s="10"/>
      <c r="HPX113" s="10"/>
      <c r="HPY113" s="10"/>
      <c r="HPZ113" s="10"/>
      <c r="HQA113" s="10"/>
      <c r="HQB113" s="10"/>
      <c r="HQC113" s="10"/>
      <c r="HQD113" s="10"/>
      <c r="HQE113" s="10"/>
      <c r="HQF113" s="10"/>
      <c r="HQG113" s="10"/>
      <c r="HQH113" s="10"/>
      <c r="HQI113" s="10"/>
      <c r="HQJ113" s="10"/>
      <c r="HQK113" s="10"/>
      <c r="HQL113" s="10"/>
      <c r="HQM113" s="10"/>
      <c r="HQN113" s="10"/>
      <c r="HQO113" s="10"/>
      <c r="HQP113" s="10"/>
      <c r="HQQ113" s="10"/>
      <c r="HQR113" s="10"/>
      <c r="HQS113" s="10"/>
      <c r="HQT113" s="10"/>
      <c r="HQU113" s="10"/>
      <c r="HQV113" s="10"/>
      <c r="HQW113" s="10"/>
      <c r="HQX113" s="10"/>
      <c r="HQY113" s="10"/>
      <c r="HQZ113" s="10"/>
      <c r="HRA113" s="10"/>
      <c r="HRB113" s="10"/>
      <c r="HRC113" s="10"/>
      <c r="HRD113" s="10"/>
      <c r="HRE113" s="10"/>
      <c r="HRF113" s="10"/>
      <c r="HRG113" s="10"/>
      <c r="HRH113" s="10"/>
      <c r="HRI113" s="10"/>
      <c r="HRJ113" s="10"/>
      <c r="HRK113" s="10"/>
      <c r="HRL113" s="10"/>
      <c r="HRM113" s="10"/>
      <c r="HRN113" s="10"/>
      <c r="HRO113" s="10"/>
      <c r="HRP113" s="10"/>
      <c r="HRQ113" s="10"/>
      <c r="HRR113" s="10"/>
      <c r="HRS113" s="10"/>
      <c r="HRT113" s="10"/>
      <c r="HRU113" s="10"/>
      <c r="HRV113" s="10"/>
      <c r="HRW113" s="10"/>
      <c r="HRX113" s="10"/>
      <c r="HRY113" s="10"/>
      <c r="HRZ113" s="10"/>
      <c r="HSA113" s="10"/>
      <c r="HSB113" s="10"/>
      <c r="HSC113" s="10"/>
      <c r="HSD113" s="10"/>
      <c r="HSE113" s="10"/>
      <c r="HSF113" s="10"/>
      <c r="HSG113" s="10"/>
      <c r="HSH113" s="10"/>
      <c r="HSI113" s="10"/>
      <c r="HSJ113" s="10"/>
      <c r="HSK113" s="10"/>
      <c r="HSL113" s="10"/>
      <c r="HSM113" s="10"/>
      <c r="HSN113" s="10"/>
      <c r="HSO113" s="10"/>
      <c r="HSP113" s="10"/>
      <c r="HSQ113" s="10"/>
      <c r="HSR113" s="10"/>
      <c r="HSS113" s="10"/>
      <c r="HST113" s="10"/>
      <c r="HSU113" s="10"/>
      <c r="HSV113" s="10"/>
      <c r="HSW113" s="10"/>
      <c r="HSX113" s="10"/>
      <c r="HSY113" s="10"/>
      <c r="HSZ113" s="10"/>
      <c r="HTA113" s="10"/>
      <c r="HTB113" s="10"/>
      <c r="HTC113" s="10"/>
      <c r="HTD113" s="10"/>
      <c r="HTE113" s="10"/>
      <c r="HTF113" s="10"/>
      <c r="HTG113" s="10"/>
      <c r="HTH113" s="10"/>
      <c r="HTI113" s="10"/>
      <c r="HTJ113" s="10"/>
      <c r="HTK113" s="10"/>
      <c r="HTL113" s="10"/>
      <c r="HTM113" s="10"/>
      <c r="HTN113" s="10"/>
      <c r="HTO113" s="10"/>
      <c r="HTP113" s="10"/>
      <c r="HTQ113" s="10"/>
      <c r="HTR113" s="10"/>
      <c r="HTS113" s="10"/>
      <c r="HTT113" s="10"/>
      <c r="HTU113" s="10"/>
      <c r="HTV113" s="10"/>
      <c r="HTW113" s="10"/>
      <c r="HTX113" s="10"/>
      <c r="HTY113" s="10"/>
      <c r="HTZ113" s="10"/>
      <c r="HUA113" s="10"/>
      <c r="HUB113" s="10"/>
      <c r="HUC113" s="10"/>
      <c r="HUD113" s="10"/>
      <c r="HUE113" s="10"/>
      <c r="HUF113" s="10"/>
      <c r="HUG113" s="10"/>
      <c r="HUH113" s="10"/>
      <c r="HUI113" s="10"/>
      <c r="HUJ113" s="10"/>
      <c r="HUK113" s="10"/>
      <c r="HUL113" s="10"/>
      <c r="HUM113" s="10"/>
      <c r="HUN113" s="10"/>
      <c r="HUO113" s="10"/>
      <c r="HUP113" s="10"/>
      <c r="HUQ113" s="10"/>
      <c r="HUR113" s="10"/>
      <c r="HUS113" s="10"/>
      <c r="HUT113" s="10"/>
      <c r="HUU113" s="10"/>
      <c r="HUV113" s="10"/>
      <c r="HUW113" s="10"/>
      <c r="HUX113" s="10"/>
      <c r="HUY113" s="10"/>
      <c r="HUZ113" s="10"/>
      <c r="HVA113" s="10"/>
      <c r="HVB113" s="10"/>
      <c r="HVC113" s="10"/>
      <c r="HVD113" s="10"/>
      <c r="HVE113" s="10"/>
      <c r="HVF113" s="10"/>
      <c r="HVG113" s="10"/>
      <c r="HVH113" s="10"/>
      <c r="HVI113" s="10"/>
      <c r="HVJ113" s="10"/>
      <c r="HVK113" s="10"/>
      <c r="HVL113" s="10"/>
      <c r="HVM113" s="10"/>
      <c r="HVN113" s="10"/>
      <c r="HVO113" s="10"/>
      <c r="HVP113" s="10"/>
      <c r="HVQ113" s="10"/>
      <c r="HVR113" s="10"/>
      <c r="HVS113" s="10"/>
      <c r="HVT113" s="10"/>
      <c r="HVU113" s="10"/>
      <c r="HVV113" s="10"/>
      <c r="HVW113" s="10"/>
      <c r="HVX113" s="10"/>
      <c r="HVY113" s="10"/>
      <c r="HVZ113" s="10"/>
      <c r="HWA113" s="10"/>
      <c r="HWB113" s="10"/>
      <c r="HWC113" s="10"/>
      <c r="HWD113" s="10"/>
      <c r="HWE113" s="10"/>
      <c r="HWF113" s="10"/>
      <c r="HWG113" s="10"/>
      <c r="HWH113" s="10"/>
      <c r="HWI113" s="10"/>
      <c r="HWJ113" s="10"/>
      <c r="HWK113" s="10"/>
      <c r="HWL113" s="10"/>
      <c r="HWM113" s="10"/>
      <c r="HWN113" s="10"/>
      <c r="HWO113" s="10"/>
      <c r="HWP113" s="10"/>
      <c r="HWQ113" s="10"/>
      <c r="HWR113" s="10"/>
      <c r="HWS113" s="10"/>
      <c r="HWT113" s="10"/>
      <c r="HWU113" s="10"/>
      <c r="HWV113" s="10"/>
      <c r="HWW113" s="10"/>
      <c r="HWX113" s="10"/>
      <c r="HWY113" s="10"/>
      <c r="HWZ113" s="10"/>
      <c r="HXA113" s="10"/>
      <c r="HXB113" s="10"/>
      <c r="HXC113" s="10"/>
      <c r="HXD113" s="10"/>
      <c r="HXE113" s="10"/>
      <c r="HXF113" s="10"/>
      <c r="HXG113" s="10"/>
      <c r="HXH113" s="10"/>
      <c r="HXI113" s="10"/>
      <c r="HXJ113" s="10"/>
      <c r="HXK113" s="10"/>
      <c r="HXL113" s="10"/>
      <c r="HXM113" s="10"/>
      <c r="HXN113" s="10"/>
      <c r="HXO113" s="10"/>
      <c r="HXP113" s="10"/>
      <c r="HXQ113" s="10"/>
      <c r="HXR113" s="10"/>
      <c r="HXS113" s="10"/>
      <c r="HXT113" s="10"/>
      <c r="HXU113" s="10"/>
      <c r="HXV113" s="10"/>
      <c r="HXW113" s="10"/>
      <c r="HXX113" s="10"/>
      <c r="HXY113" s="10"/>
      <c r="HXZ113" s="10"/>
      <c r="HYA113" s="10"/>
      <c r="HYB113" s="10"/>
      <c r="HYC113" s="10"/>
      <c r="HYD113" s="10"/>
      <c r="HYE113" s="10"/>
      <c r="HYF113" s="10"/>
      <c r="HYG113" s="10"/>
      <c r="HYH113" s="10"/>
      <c r="HYI113" s="10"/>
      <c r="HYJ113" s="10"/>
      <c r="HYK113" s="10"/>
      <c r="HYL113" s="10"/>
      <c r="HYM113" s="10"/>
      <c r="HYN113" s="10"/>
      <c r="HYO113" s="10"/>
      <c r="HYP113" s="10"/>
      <c r="HYQ113" s="10"/>
      <c r="HYR113" s="10"/>
      <c r="HYS113" s="10"/>
      <c r="HYT113" s="10"/>
      <c r="HYU113" s="10"/>
      <c r="HYV113" s="10"/>
      <c r="HYW113" s="10"/>
      <c r="HYX113" s="10"/>
      <c r="HYY113" s="10"/>
      <c r="HYZ113" s="10"/>
      <c r="HZA113" s="10"/>
      <c r="HZB113" s="10"/>
      <c r="HZC113" s="10"/>
      <c r="HZD113" s="10"/>
      <c r="HZE113" s="10"/>
      <c r="HZF113" s="10"/>
      <c r="HZG113" s="10"/>
      <c r="HZH113" s="10"/>
      <c r="HZI113" s="10"/>
      <c r="HZJ113" s="10"/>
      <c r="HZK113" s="10"/>
      <c r="HZL113" s="10"/>
      <c r="HZM113" s="10"/>
      <c r="HZN113" s="10"/>
      <c r="HZO113" s="10"/>
      <c r="HZP113" s="10"/>
      <c r="HZQ113" s="10"/>
      <c r="HZR113" s="10"/>
      <c r="HZS113" s="10"/>
      <c r="HZT113" s="10"/>
      <c r="HZU113" s="10"/>
      <c r="HZV113" s="10"/>
      <c r="HZW113" s="10"/>
      <c r="HZX113" s="10"/>
      <c r="HZY113" s="10"/>
      <c r="HZZ113" s="10"/>
      <c r="IAA113" s="10"/>
      <c r="IAB113" s="10"/>
      <c r="IAC113" s="10"/>
      <c r="IAD113" s="10"/>
      <c r="IAE113" s="10"/>
      <c r="IAF113" s="10"/>
      <c r="IAG113" s="10"/>
      <c r="IAH113" s="10"/>
      <c r="IAI113" s="10"/>
      <c r="IAJ113" s="10"/>
      <c r="IAK113" s="10"/>
      <c r="IAL113" s="10"/>
      <c r="IAM113" s="10"/>
      <c r="IAN113" s="10"/>
      <c r="IAO113" s="10"/>
      <c r="IAP113" s="10"/>
      <c r="IAQ113" s="10"/>
      <c r="IAR113" s="10"/>
      <c r="IAS113" s="10"/>
      <c r="IAT113" s="10"/>
      <c r="IAU113" s="10"/>
      <c r="IAV113" s="10"/>
      <c r="IAW113" s="10"/>
      <c r="IAX113" s="10"/>
      <c r="IAY113" s="10"/>
      <c r="IAZ113" s="10"/>
      <c r="IBA113" s="10"/>
      <c r="IBB113" s="10"/>
      <c r="IBC113" s="10"/>
      <c r="IBD113" s="10"/>
      <c r="IBE113" s="10"/>
      <c r="IBF113" s="10"/>
      <c r="IBG113" s="10"/>
      <c r="IBH113" s="10"/>
      <c r="IBI113" s="10"/>
      <c r="IBJ113" s="10"/>
      <c r="IBK113" s="10"/>
      <c r="IBL113" s="10"/>
      <c r="IBM113" s="10"/>
      <c r="IBN113" s="10"/>
      <c r="IBO113" s="10"/>
      <c r="IBP113" s="10"/>
      <c r="IBQ113" s="10"/>
      <c r="IBR113" s="10"/>
      <c r="IBS113" s="10"/>
      <c r="IBT113" s="10"/>
      <c r="IBU113" s="10"/>
      <c r="IBV113" s="10"/>
      <c r="IBW113" s="10"/>
      <c r="IBX113" s="10"/>
      <c r="IBY113" s="10"/>
      <c r="IBZ113" s="10"/>
      <c r="ICA113" s="10"/>
      <c r="ICB113" s="10"/>
      <c r="ICC113" s="10"/>
      <c r="ICD113" s="10"/>
      <c r="ICE113" s="10"/>
      <c r="ICF113" s="10"/>
      <c r="ICG113" s="10"/>
      <c r="ICH113" s="10"/>
      <c r="ICI113" s="10"/>
      <c r="ICJ113" s="10"/>
      <c r="ICK113" s="10"/>
      <c r="ICL113" s="10"/>
      <c r="ICM113" s="10"/>
      <c r="ICN113" s="10"/>
      <c r="ICO113" s="10"/>
      <c r="ICP113" s="10"/>
      <c r="ICQ113" s="10"/>
      <c r="ICR113" s="10"/>
      <c r="ICS113" s="10"/>
      <c r="ICT113" s="10"/>
      <c r="ICU113" s="10"/>
      <c r="ICV113" s="10"/>
      <c r="ICW113" s="10"/>
      <c r="ICX113" s="10"/>
      <c r="ICY113" s="10"/>
      <c r="ICZ113" s="10"/>
      <c r="IDA113" s="10"/>
      <c r="IDB113" s="10"/>
      <c r="IDC113" s="10"/>
      <c r="IDD113" s="10"/>
      <c r="IDE113" s="10"/>
      <c r="IDF113" s="10"/>
      <c r="IDG113" s="10"/>
      <c r="IDH113" s="10"/>
      <c r="IDI113" s="10"/>
      <c r="IDJ113" s="10"/>
      <c r="IDK113" s="10"/>
      <c r="IDL113" s="10"/>
      <c r="IDM113" s="10"/>
      <c r="IDN113" s="10"/>
      <c r="IDO113" s="10"/>
      <c r="IDP113" s="10"/>
      <c r="IDQ113" s="10"/>
      <c r="IDR113" s="10"/>
      <c r="IDS113" s="10"/>
      <c r="IDT113" s="10"/>
      <c r="IDU113" s="10"/>
      <c r="IDV113" s="10"/>
      <c r="IDW113" s="10"/>
      <c r="IDX113" s="10"/>
      <c r="IDY113" s="10"/>
      <c r="IDZ113" s="10"/>
      <c r="IEA113" s="10"/>
      <c r="IEB113" s="10"/>
      <c r="IEC113" s="10"/>
      <c r="IED113" s="10"/>
      <c r="IEE113" s="10"/>
      <c r="IEF113" s="10"/>
      <c r="IEG113" s="10"/>
      <c r="IEH113" s="10"/>
      <c r="IEI113" s="10"/>
      <c r="IEJ113" s="10"/>
      <c r="IEK113" s="10"/>
      <c r="IEL113" s="10"/>
      <c r="IEM113" s="10"/>
      <c r="IEN113" s="10"/>
      <c r="IEO113" s="10"/>
      <c r="IEP113" s="10"/>
      <c r="IEQ113" s="10"/>
      <c r="IER113" s="10"/>
      <c r="IES113" s="10"/>
      <c r="IET113" s="10"/>
      <c r="IEU113" s="10"/>
      <c r="IEV113" s="10"/>
      <c r="IEW113" s="10"/>
      <c r="IEX113" s="10"/>
      <c r="IEY113" s="10"/>
      <c r="IEZ113" s="10"/>
      <c r="IFA113" s="10"/>
      <c r="IFB113" s="10"/>
      <c r="IFC113" s="10"/>
      <c r="IFD113" s="10"/>
      <c r="IFE113" s="10"/>
      <c r="IFF113" s="10"/>
      <c r="IFG113" s="10"/>
      <c r="IFH113" s="10"/>
      <c r="IFI113" s="10"/>
      <c r="IFJ113" s="10"/>
      <c r="IFK113" s="10"/>
      <c r="IFL113" s="10"/>
      <c r="IFM113" s="10"/>
      <c r="IFN113" s="10"/>
      <c r="IFO113" s="10"/>
      <c r="IFP113" s="10"/>
      <c r="IFQ113" s="10"/>
      <c r="IFR113" s="10"/>
      <c r="IFS113" s="10"/>
      <c r="IFT113" s="10"/>
      <c r="IFU113" s="10"/>
      <c r="IFV113" s="10"/>
      <c r="IFW113" s="10"/>
      <c r="IFX113" s="10"/>
      <c r="IFY113" s="10"/>
      <c r="IFZ113" s="10"/>
      <c r="IGA113" s="10"/>
      <c r="IGB113" s="10"/>
      <c r="IGC113" s="10"/>
      <c r="IGD113" s="10"/>
      <c r="IGE113" s="10"/>
      <c r="IGF113" s="10"/>
      <c r="IGG113" s="10"/>
      <c r="IGH113" s="10"/>
      <c r="IGI113" s="10"/>
      <c r="IGJ113" s="10"/>
      <c r="IGK113" s="10"/>
      <c r="IGL113" s="10"/>
      <c r="IGM113" s="10"/>
      <c r="IGN113" s="10"/>
      <c r="IGO113" s="10"/>
      <c r="IGP113" s="10"/>
      <c r="IGQ113" s="10"/>
      <c r="IGR113" s="10"/>
      <c r="IGS113" s="10"/>
      <c r="IGT113" s="10"/>
      <c r="IGU113" s="10"/>
      <c r="IGV113" s="10"/>
      <c r="IGW113" s="10"/>
      <c r="IGX113" s="10"/>
      <c r="IGY113" s="10"/>
      <c r="IGZ113" s="10"/>
      <c r="IHA113" s="10"/>
      <c r="IHB113" s="10"/>
      <c r="IHC113" s="10"/>
      <c r="IHD113" s="10"/>
      <c r="IHE113" s="10"/>
      <c r="IHF113" s="10"/>
      <c r="IHG113" s="10"/>
      <c r="IHH113" s="10"/>
      <c r="IHI113" s="10"/>
      <c r="IHJ113" s="10"/>
      <c r="IHK113" s="10"/>
      <c r="IHL113" s="10"/>
      <c r="IHM113" s="10"/>
      <c r="IHN113" s="10"/>
      <c r="IHO113" s="10"/>
      <c r="IHP113" s="10"/>
      <c r="IHQ113" s="10"/>
      <c r="IHR113" s="10"/>
      <c r="IHS113" s="10"/>
      <c r="IHT113" s="10"/>
      <c r="IHU113" s="10"/>
      <c r="IHV113" s="10"/>
      <c r="IHW113" s="10"/>
      <c r="IHX113" s="10"/>
      <c r="IHY113" s="10"/>
      <c r="IHZ113" s="10"/>
      <c r="IIA113" s="10"/>
      <c r="IIB113" s="10"/>
      <c r="IIC113" s="10"/>
      <c r="IID113" s="10"/>
      <c r="IIE113" s="10"/>
      <c r="IIF113" s="10"/>
      <c r="IIG113" s="10"/>
      <c r="IIH113" s="10"/>
      <c r="III113" s="10"/>
      <c r="IIJ113" s="10"/>
      <c r="IIK113" s="10"/>
      <c r="IIL113" s="10"/>
      <c r="IIM113" s="10"/>
      <c r="IIN113" s="10"/>
      <c r="IIO113" s="10"/>
      <c r="IIP113" s="10"/>
      <c r="IIQ113" s="10"/>
      <c r="IIR113" s="10"/>
      <c r="IIS113" s="10"/>
      <c r="IIT113" s="10"/>
      <c r="IIU113" s="10"/>
      <c r="IIV113" s="10"/>
      <c r="IIW113" s="10"/>
      <c r="IIX113" s="10"/>
      <c r="IIY113" s="10"/>
      <c r="IIZ113" s="10"/>
      <c r="IJA113" s="10"/>
      <c r="IJB113" s="10"/>
      <c r="IJC113" s="10"/>
      <c r="IJD113" s="10"/>
      <c r="IJE113" s="10"/>
      <c r="IJF113" s="10"/>
      <c r="IJG113" s="10"/>
      <c r="IJH113" s="10"/>
      <c r="IJI113" s="10"/>
      <c r="IJJ113" s="10"/>
      <c r="IJK113" s="10"/>
      <c r="IJL113" s="10"/>
      <c r="IJM113" s="10"/>
      <c r="IJN113" s="10"/>
      <c r="IJO113" s="10"/>
      <c r="IJP113" s="10"/>
      <c r="IJQ113" s="10"/>
      <c r="IJR113" s="10"/>
      <c r="IJS113" s="10"/>
      <c r="IJT113" s="10"/>
      <c r="IJU113" s="10"/>
      <c r="IJV113" s="10"/>
      <c r="IJW113" s="10"/>
      <c r="IJX113" s="10"/>
      <c r="IJY113" s="10"/>
      <c r="IJZ113" s="10"/>
      <c r="IKA113" s="10"/>
      <c r="IKB113" s="10"/>
      <c r="IKC113" s="10"/>
      <c r="IKD113" s="10"/>
      <c r="IKE113" s="10"/>
      <c r="IKF113" s="10"/>
      <c r="IKG113" s="10"/>
      <c r="IKH113" s="10"/>
      <c r="IKI113" s="10"/>
      <c r="IKJ113" s="10"/>
      <c r="IKK113" s="10"/>
      <c r="IKL113" s="10"/>
      <c r="IKM113" s="10"/>
      <c r="IKN113" s="10"/>
      <c r="IKO113" s="10"/>
      <c r="IKP113" s="10"/>
      <c r="IKQ113" s="10"/>
      <c r="IKR113" s="10"/>
      <c r="IKS113" s="10"/>
      <c r="IKT113" s="10"/>
      <c r="IKU113" s="10"/>
      <c r="IKV113" s="10"/>
      <c r="IKW113" s="10"/>
      <c r="IKX113" s="10"/>
      <c r="IKY113" s="10"/>
      <c r="IKZ113" s="10"/>
      <c r="ILA113" s="10"/>
      <c r="ILB113" s="10"/>
      <c r="ILC113" s="10"/>
      <c r="ILD113" s="10"/>
      <c r="ILE113" s="10"/>
      <c r="ILF113" s="10"/>
      <c r="ILG113" s="10"/>
      <c r="ILH113" s="10"/>
      <c r="ILI113" s="10"/>
      <c r="ILJ113" s="10"/>
      <c r="ILK113" s="10"/>
      <c r="ILL113" s="10"/>
      <c r="ILM113" s="10"/>
      <c r="ILN113" s="10"/>
      <c r="ILO113" s="10"/>
      <c r="ILP113" s="10"/>
      <c r="ILQ113" s="10"/>
      <c r="ILR113" s="10"/>
      <c r="ILS113" s="10"/>
      <c r="ILT113" s="10"/>
      <c r="ILU113" s="10"/>
      <c r="ILV113" s="10"/>
      <c r="ILW113" s="10"/>
      <c r="ILX113" s="10"/>
      <c r="ILY113" s="10"/>
      <c r="ILZ113" s="10"/>
      <c r="IMA113" s="10"/>
      <c r="IMB113" s="10"/>
      <c r="IMC113" s="10"/>
      <c r="IMD113" s="10"/>
      <c r="IME113" s="10"/>
      <c r="IMF113" s="10"/>
      <c r="IMG113" s="10"/>
      <c r="IMH113" s="10"/>
      <c r="IMI113" s="10"/>
      <c r="IMJ113" s="10"/>
      <c r="IMK113" s="10"/>
      <c r="IML113" s="10"/>
      <c r="IMM113" s="10"/>
      <c r="IMN113" s="10"/>
      <c r="IMO113" s="10"/>
      <c r="IMP113" s="10"/>
      <c r="IMQ113" s="10"/>
      <c r="IMR113" s="10"/>
      <c r="IMS113" s="10"/>
      <c r="IMT113" s="10"/>
      <c r="IMU113" s="10"/>
      <c r="IMV113" s="10"/>
      <c r="IMW113" s="10"/>
      <c r="IMX113" s="10"/>
      <c r="IMY113" s="10"/>
      <c r="IMZ113" s="10"/>
      <c r="INA113" s="10"/>
      <c r="INB113" s="10"/>
      <c r="INC113" s="10"/>
      <c r="IND113" s="10"/>
      <c r="INE113" s="10"/>
      <c r="INF113" s="10"/>
      <c r="ING113" s="10"/>
      <c r="INH113" s="10"/>
      <c r="INI113" s="10"/>
      <c r="INJ113" s="10"/>
      <c r="INK113" s="10"/>
      <c r="INL113" s="10"/>
      <c r="INM113" s="10"/>
      <c r="INN113" s="10"/>
      <c r="INO113" s="10"/>
      <c r="INP113" s="10"/>
      <c r="INQ113" s="10"/>
      <c r="INR113" s="10"/>
      <c r="INS113" s="10"/>
      <c r="INT113" s="10"/>
      <c r="INU113" s="10"/>
      <c r="INV113" s="10"/>
      <c r="INW113" s="10"/>
      <c r="INX113" s="10"/>
      <c r="INY113" s="10"/>
      <c r="INZ113" s="10"/>
      <c r="IOA113" s="10"/>
      <c r="IOB113" s="10"/>
      <c r="IOC113" s="10"/>
      <c r="IOD113" s="10"/>
      <c r="IOE113" s="10"/>
      <c r="IOF113" s="10"/>
      <c r="IOG113" s="10"/>
      <c r="IOH113" s="10"/>
      <c r="IOI113" s="10"/>
      <c r="IOJ113" s="10"/>
      <c r="IOK113" s="10"/>
      <c r="IOL113" s="10"/>
      <c r="IOM113" s="10"/>
      <c r="ION113" s="10"/>
      <c r="IOO113" s="10"/>
      <c r="IOP113" s="10"/>
      <c r="IOQ113" s="10"/>
      <c r="IOR113" s="10"/>
      <c r="IOS113" s="10"/>
      <c r="IOT113" s="10"/>
      <c r="IOU113" s="10"/>
      <c r="IOV113" s="10"/>
      <c r="IOW113" s="10"/>
      <c r="IOX113" s="10"/>
      <c r="IOY113" s="10"/>
      <c r="IOZ113" s="10"/>
      <c r="IPA113" s="10"/>
      <c r="IPB113" s="10"/>
      <c r="IPC113" s="10"/>
      <c r="IPD113" s="10"/>
      <c r="IPE113" s="10"/>
      <c r="IPF113" s="10"/>
      <c r="IPG113" s="10"/>
      <c r="IPH113" s="10"/>
      <c r="IPI113" s="10"/>
      <c r="IPJ113" s="10"/>
      <c r="IPK113" s="10"/>
      <c r="IPL113" s="10"/>
      <c r="IPM113" s="10"/>
      <c r="IPN113" s="10"/>
      <c r="IPO113" s="10"/>
      <c r="IPP113" s="10"/>
      <c r="IPQ113" s="10"/>
      <c r="IPR113" s="10"/>
      <c r="IPS113" s="10"/>
      <c r="IPT113" s="10"/>
      <c r="IPU113" s="10"/>
      <c r="IPV113" s="10"/>
      <c r="IPW113" s="10"/>
      <c r="IPX113" s="10"/>
      <c r="IPY113" s="10"/>
      <c r="IPZ113" s="10"/>
      <c r="IQA113" s="10"/>
      <c r="IQB113" s="10"/>
      <c r="IQC113" s="10"/>
      <c r="IQD113" s="10"/>
      <c r="IQE113" s="10"/>
      <c r="IQF113" s="10"/>
      <c r="IQG113" s="10"/>
      <c r="IQH113" s="10"/>
      <c r="IQI113" s="10"/>
      <c r="IQJ113" s="10"/>
      <c r="IQK113" s="10"/>
      <c r="IQL113" s="10"/>
      <c r="IQM113" s="10"/>
      <c r="IQN113" s="10"/>
      <c r="IQO113" s="10"/>
      <c r="IQP113" s="10"/>
      <c r="IQQ113" s="10"/>
      <c r="IQR113" s="10"/>
      <c r="IQS113" s="10"/>
      <c r="IQT113" s="10"/>
      <c r="IQU113" s="10"/>
      <c r="IQV113" s="10"/>
      <c r="IQW113" s="10"/>
      <c r="IQX113" s="10"/>
      <c r="IQY113" s="10"/>
      <c r="IQZ113" s="10"/>
      <c r="IRA113" s="10"/>
      <c r="IRB113" s="10"/>
      <c r="IRC113" s="10"/>
      <c r="IRD113" s="10"/>
      <c r="IRE113" s="10"/>
      <c r="IRF113" s="10"/>
      <c r="IRG113" s="10"/>
      <c r="IRH113" s="10"/>
      <c r="IRI113" s="10"/>
      <c r="IRJ113" s="10"/>
      <c r="IRK113" s="10"/>
      <c r="IRL113" s="10"/>
      <c r="IRM113" s="10"/>
      <c r="IRN113" s="10"/>
      <c r="IRO113" s="10"/>
      <c r="IRP113" s="10"/>
      <c r="IRQ113" s="10"/>
      <c r="IRR113" s="10"/>
      <c r="IRS113" s="10"/>
      <c r="IRT113" s="10"/>
      <c r="IRU113" s="10"/>
      <c r="IRV113" s="10"/>
      <c r="IRW113" s="10"/>
      <c r="IRX113" s="10"/>
      <c r="IRY113" s="10"/>
      <c r="IRZ113" s="10"/>
      <c r="ISA113" s="10"/>
      <c r="ISB113" s="10"/>
      <c r="ISC113" s="10"/>
      <c r="ISD113" s="10"/>
      <c r="ISE113" s="10"/>
      <c r="ISF113" s="10"/>
      <c r="ISG113" s="10"/>
      <c r="ISH113" s="10"/>
      <c r="ISI113" s="10"/>
      <c r="ISJ113" s="10"/>
      <c r="ISK113" s="10"/>
      <c r="ISL113" s="10"/>
      <c r="ISM113" s="10"/>
      <c r="ISN113" s="10"/>
      <c r="ISO113" s="10"/>
      <c r="ISP113" s="10"/>
      <c r="ISQ113" s="10"/>
      <c r="ISR113" s="10"/>
      <c r="ISS113" s="10"/>
      <c r="IST113" s="10"/>
      <c r="ISU113" s="10"/>
      <c r="ISV113" s="10"/>
      <c r="ISW113" s="10"/>
      <c r="ISX113" s="10"/>
      <c r="ISY113" s="10"/>
      <c r="ISZ113" s="10"/>
      <c r="ITA113" s="10"/>
      <c r="ITB113" s="10"/>
      <c r="ITC113" s="10"/>
      <c r="ITD113" s="10"/>
      <c r="ITE113" s="10"/>
      <c r="ITF113" s="10"/>
      <c r="ITG113" s="10"/>
      <c r="ITH113" s="10"/>
      <c r="ITI113" s="10"/>
      <c r="ITJ113" s="10"/>
      <c r="ITK113" s="10"/>
      <c r="ITL113" s="10"/>
      <c r="ITM113" s="10"/>
      <c r="ITN113" s="10"/>
      <c r="ITO113" s="10"/>
      <c r="ITP113" s="10"/>
      <c r="ITQ113" s="10"/>
      <c r="ITR113" s="10"/>
      <c r="ITS113" s="10"/>
      <c r="ITT113" s="10"/>
      <c r="ITU113" s="10"/>
      <c r="ITV113" s="10"/>
      <c r="ITW113" s="10"/>
      <c r="ITX113" s="10"/>
      <c r="ITY113" s="10"/>
      <c r="ITZ113" s="10"/>
      <c r="IUA113" s="10"/>
      <c r="IUB113" s="10"/>
      <c r="IUC113" s="10"/>
      <c r="IUD113" s="10"/>
      <c r="IUE113" s="10"/>
      <c r="IUF113" s="10"/>
      <c r="IUG113" s="10"/>
      <c r="IUH113" s="10"/>
      <c r="IUI113" s="10"/>
      <c r="IUJ113" s="10"/>
      <c r="IUK113" s="10"/>
      <c r="IUL113" s="10"/>
      <c r="IUM113" s="10"/>
      <c r="IUN113" s="10"/>
      <c r="IUO113" s="10"/>
      <c r="IUP113" s="10"/>
      <c r="IUQ113" s="10"/>
      <c r="IUR113" s="10"/>
      <c r="IUS113" s="10"/>
      <c r="IUT113" s="10"/>
      <c r="IUU113" s="10"/>
      <c r="IUV113" s="10"/>
      <c r="IUW113" s="10"/>
      <c r="IUX113" s="10"/>
      <c r="IUY113" s="10"/>
      <c r="IUZ113" s="10"/>
      <c r="IVA113" s="10"/>
      <c r="IVB113" s="10"/>
      <c r="IVC113" s="10"/>
      <c r="IVD113" s="10"/>
      <c r="IVE113" s="10"/>
      <c r="IVF113" s="10"/>
      <c r="IVG113" s="10"/>
      <c r="IVH113" s="10"/>
      <c r="IVI113" s="10"/>
      <c r="IVJ113" s="10"/>
      <c r="IVK113" s="10"/>
      <c r="IVL113" s="10"/>
      <c r="IVM113" s="10"/>
      <c r="IVN113" s="10"/>
      <c r="IVO113" s="10"/>
      <c r="IVP113" s="10"/>
      <c r="IVQ113" s="10"/>
      <c r="IVR113" s="10"/>
      <c r="IVS113" s="10"/>
      <c r="IVT113" s="10"/>
      <c r="IVU113" s="10"/>
      <c r="IVV113" s="10"/>
      <c r="IVW113" s="10"/>
      <c r="IVX113" s="10"/>
      <c r="IVY113" s="10"/>
      <c r="IVZ113" s="10"/>
      <c r="IWA113" s="10"/>
      <c r="IWB113" s="10"/>
      <c r="IWC113" s="10"/>
      <c r="IWD113" s="10"/>
      <c r="IWE113" s="10"/>
      <c r="IWF113" s="10"/>
      <c r="IWG113" s="10"/>
      <c r="IWH113" s="10"/>
      <c r="IWI113" s="10"/>
      <c r="IWJ113" s="10"/>
      <c r="IWK113" s="10"/>
      <c r="IWL113" s="10"/>
      <c r="IWM113" s="10"/>
      <c r="IWN113" s="10"/>
      <c r="IWO113" s="10"/>
      <c r="IWP113" s="10"/>
      <c r="IWQ113" s="10"/>
      <c r="IWR113" s="10"/>
      <c r="IWS113" s="10"/>
      <c r="IWT113" s="10"/>
      <c r="IWU113" s="10"/>
      <c r="IWV113" s="10"/>
      <c r="IWW113" s="10"/>
      <c r="IWX113" s="10"/>
      <c r="IWY113" s="10"/>
      <c r="IWZ113" s="10"/>
      <c r="IXA113" s="10"/>
      <c r="IXB113" s="10"/>
      <c r="IXC113" s="10"/>
      <c r="IXD113" s="10"/>
      <c r="IXE113" s="10"/>
      <c r="IXF113" s="10"/>
      <c r="IXG113" s="10"/>
      <c r="IXH113" s="10"/>
      <c r="IXI113" s="10"/>
      <c r="IXJ113" s="10"/>
      <c r="IXK113" s="10"/>
      <c r="IXL113" s="10"/>
      <c r="IXM113" s="10"/>
      <c r="IXN113" s="10"/>
      <c r="IXO113" s="10"/>
      <c r="IXP113" s="10"/>
      <c r="IXQ113" s="10"/>
      <c r="IXR113" s="10"/>
      <c r="IXS113" s="10"/>
      <c r="IXT113" s="10"/>
      <c r="IXU113" s="10"/>
      <c r="IXV113" s="10"/>
      <c r="IXW113" s="10"/>
      <c r="IXX113" s="10"/>
      <c r="IXY113" s="10"/>
      <c r="IXZ113" s="10"/>
      <c r="IYA113" s="10"/>
      <c r="IYB113" s="10"/>
      <c r="IYC113" s="10"/>
      <c r="IYD113" s="10"/>
      <c r="IYE113" s="10"/>
      <c r="IYF113" s="10"/>
      <c r="IYG113" s="10"/>
      <c r="IYH113" s="10"/>
      <c r="IYI113" s="10"/>
      <c r="IYJ113" s="10"/>
      <c r="IYK113" s="10"/>
      <c r="IYL113" s="10"/>
      <c r="IYM113" s="10"/>
      <c r="IYN113" s="10"/>
      <c r="IYO113" s="10"/>
      <c r="IYP113" s="10"/>
      <c r="IYQ113" s="10"/>
      <c r="IYR113" s="10"/>
      <c r="IYS113" s="10"/>
      <c r="IYT113" s="10"/>
      <c r="IYU113" s="10"/>
      <c r="IYV113" s="10"/>
      <c r="IYW113" s="10"/>
      <c r="IYX113" s="10"/>
      <c r="IYY113" s="10"/>
      <c r="IYZ113" s="10"/>
      <c r="IZA113" s="10"/>
      <c r="IZB113" s="10"/>
      <c r="IZC113" s="10"/>
      <c r="IZD113" s="10"/>
      <c r="IZE113" s="10"/>
      <c r="IZF113" s="10"/>
      <c r="IZG113" s="10"/>
      <c r="IZH113" s="10"/>
      <c r="IZI113" s="10"/>
      <c r="IZJ113" s="10"/>
      <c r="IZK113" s="10"/>
      <c r="IZL113" s="10"/>
      <c r="IZM113" s="10"/>
      <c r="IZN113" s="10"/>
      <c r="IZO113" s="10"/>
      <c r="IZP113" s="10"/>
      <c r="IZQ113" s="10"/>
      <c r="IZR113" s="10"/>
      <c r="IZS113" s="10"/>
      <c r="IZT113" s="10"/>
      <c r="IZU113" s="10"/>
      <c r="IZV113" s="10"/>
      <c r="IZW113" s="10"/>
      <c r="IZX113" s="10"/>
      <c r="IZY113" s="10"/>
      <c r="IZZ113" s="10"/>
      <c r="JAA113" s="10"/>
      <c r="JAB113" s="10"/>
      <c r="JAC113" s="10"/>
      <c r="JAD113" s="10"/>
      <c r="JAE113" s="10"/>
      <c r="JAF113" s="10"/>
      <c r="JAG113" s="10"/>
      <c r="JAH113" s="10"/>
      <c r="JAI113" s="10"/>
      <c r="JAJ113" s="10"/>
      <c r="JAK113" s="10"/>
      <c r="JAL113" s="10"/>
      <c r="JAM113" s="10"/>
      <c r="JAN113" s="10"/>
      <c r="JAO113" s="10"/>
      <c r="JAP113" s="10"/>
      <c r="JAQ113" s="10"/>
      <c r="JAR113" s="10"/>
      <c r="JAS113" s="10"/>
      <c r="JAT113" s="10"/>
      <c r="JAU113" s="10"/>
      <c r="JAV113" s="10"/>
      <c r="JAW113" s="10"/>
      <c r="JAX113" s="10"/>
      <c r="JAY113" s="10"/>
      <c r="JAZ113" s="10"/>
      <c r="JBA113" s="10"/>
      <c r="JBB113" s="10"/>
      <c r="JBC113" s="10"/>
      <c r="JBD113" s="10"/>
      <c r="JBE113" s="10"/>
      <c r="JBF113" s="10"/>
      <c r="JBG113" s="10"/>
      <c r="JBH113" s="10"/>
      <c r="JBI113" s="10"/>
      <c r="JBJ113" s="10"/>
      <c r="JBK113" s="10"/>
      <c r="JBL113" s="10"/>
      <c r="JBM113" s="10"/>
      <c r="JBN113" s="10"/>
      <c r="JBO113" s="10"/>
      <c r="JBP113" s="10"/>
      <c r="JBQ113" s="10"/>
      <c r="JBR113" s="10"/>
      <c r="JBS113" s="10"/>
      <c r="JBT113" s="10"/>
      <c r="JBU113" s="10"/>
      <c r="JBV113" s="10"/>
      <c r="JBW113" s="10"/>
      <c r="JBX113" s="10"/>
      <c r="JBY113" s="10"/>
      <c r="JBZ113" s="10"/>
      <c r="JCA113" s="10"/>
      <c r="JCB113" s="10"/>
      <c r="JCC113" s="10"/>
      <c r="JCD113" s="10"/>
      <c r="JCE113" s="10"/>
      <c r="JCF113" s="10"/>
      <c r="JCG113" s="10"/>
      <c r="JCH113" s="10"/>
      <c r="JCI113" s="10"/>
      <c r="JCJ113" s="10"/>
      <c r="JCK113" s="10"/>
      <c r="JCL113" s="10"/>
      <c r="JCM113" s="10"/>
      <c r="JCN113" s="10"/>
      <c r="JCO113" s="10"/>
      <c r="JCP113" s="10"/>
      <c r="JCQ113" s="10"/>
      <c r="JCR113" s="10"/>
      <c r="JCS113" s="10"/>
      <c r="JCT113" s="10"/>
      <c r="JCU113" s="10"/>
      <c r="JCV113" s="10"/>
      <c r="JCW113" s="10"/>
      <c r="JCX113" s="10"/>
      <c r="JCY113" s="10"/>
      <c r="JCZ113" s="10"/>
      <c r="JDA113" s="10"/>
      <c r="JDB113" s="10"/>
      <c r="JDC113" s="10"/>
      <c r="JDD113" s="10"/>
      <c r="JDE113" s="10"/>
      <c r="JDF113" s="10"/>
      <c r="JDG113" s="10"/>
      <c r="JDH113" s="10"/>
      <c r="JDI113" s="10"/>
      <c r="JDJ113" s="10"/>
      <c r="JDK113" s="10"/>
      <c r="JDL113" s="10"/>
      <c r="JDM113" s="10"/>
      <c r="JDN113" s="10"/>
      <c r="JDO113" s="10"/>
      <c r="JDP113" s="10"/>
      <c r="JDQ113" s="10"/>
      <c r="JDR113" s="10"/>
      <c r="JDS113" s="10"/>
      <c r="JDT113" s="10"/>
      <c r="JDU113" s="10"/>
      <c r="JDV113" s="10"/>
      <c r="JDW113" s="10"/>
      <c r="JDX113" s="10"/>
      <c r="JDY113" s="10"/>
      <c r="JDZ113" s="10"/>
      <c r="JEA113" s="10"/>
      <c r="JEB113" s="10"/>
      <c r="JEC113" s="10"/>
      <c r="JED113" s="10"/>
      <c r="JEE113" s="10"/>
      <c r="JEF113" s="10"/>
      <c r="JEG113" s="10"/>
      <c r="JEH113" s="10"/>
      <c r="JEI113" s="10"/>
      <c r="JEJ113" s="10"/>
      <c r="JEK113" s="10"/>
      <c r="JEL113" s="10"/>
      <c r="JEM113" s="10"/>
      <c r="JEN113" s="10"/>
      <c r="JEO113" s="10"/>
      <c r="JEP113" s="10"/>
      <c r="JEQ113" s="10"/>
      <c r="JER113" s="10"/>
      <c r="JES113" s="10"/>
      <c r="JET113" s="10"/>
      <c r="JEU113" s="10"/>
      <c r="JEV113" s="10"/>
      <c r="JEW113" s="10"/>
      <c r="JEX113" s="10"/>
      <c r="JEY113" s="10"/>
      <c r="JEZ113" s="10"/>
      <c r="JFA113" s="10"/>
      <c r="JFB113" s="10"/>
      <c r="JFC113" s="10"/>
      <c r="JFD113" s="10"/>
      <c r="JFE113" s="10"/>
      <c r="JFF113" s="10"/>
      <c r="JFG113" s="10"/>
      <c r="JFH113" s="10"/>
      <c r="JFI113" s="10"/>
      <c r="JFJ113" s="10"/>
      <c r="JFK113" s="10"/>
      <c r="JFL113" s="10"/>
      <c r="JFM113" s="10"/>
      <c r="JFN113" s="10"/>
      <c r="JFO113" s="10"/>
      <c r="JFP113" s="10"/>
      <c r="JFQ113" s="10"/>
      <c r="JFR113" s="10"/>
      <c r="JFS113" s="10"/>
      <c r="JFT113" s="10"/>
      <c r="JFU113" s="10"/>
      <c r="JFV113" s="10"/>
      <c r="JFW113" s="10"/>
      <c r="JFX113" s="10"/>
      <c r="JFY113" s="10"/>
      <c r="JFZ113" s="10"/>
      <c r="JGA113" s="10"/>
      <c r="JGB113" s="10"/>
      <c r="JGC113" s="10"/>
      <c r="JGD113" s="10"/>
      <c r="JGE113" s="10"/>
      <c r="JGF113" s="10"/>
      <c r="JGG113" s="10"/>
      <c r="JGH113" s="10"/>
      <c r="JGI113" s="10"/>
      <c r="JGJ113" s="10"/>
      <c r="JGK113" s="10"/>
      <c r="JGL113" s="10"/>
      <c r="JGM113" s="10"/>
      <c r="JGN113" s="10"/>
      <c r="JGO113" s="10"/>
      <c r="JGP113" s="10"/>
      <c r="JGQ113" s="10"/>
      <c r="JGR113" s="10"/>
      <c r="JGS113" s="10"/>
      <c r="JGT113" s="10"/>
      <c r="JGU113" s="10"/>
      <c r="JGV113" s="10"/>
      <c r="JGW113" s="10"/>
      <c r="JGX113" s="10"/>
      <c r="JGY113" s="10"/>
      <c r="JGZ113" s="10"/>
      <c r="JHA113" s="10"/>
      <c r="JHB113" s="10"/>
      <c r="JHC113" s="10"/>
      <c r="JHD113" s="10"/>
      <c r="JHE113" s="10"/>
      <c r="JHF113" s="10"/>
      <c r="JHG113" s="10"/>
      <c r="JHH113" s="10"/>
      <c r="JHI113" s="10"/>
      <c r="JHJ113" s="10"/>
      <c r="JHK113" s="10"/>
      <c r="JHL113" s="10"/>
      <c r="JHM113" s="10"/>
      <c r="JHN113" s="10"/>
      <c r="JHO113" s="10"/>
      <c r="JHP113" s="10"/>
      <c r="JHQ113" s="10"/>
      <c r="JHR113" s="10"/>
      <c r="JHS113" s="10"/>
      <c r="JHT113" s="10"/>
      <c r="JHU113" s="10"/>
      <c r="JHV113" s="10"/>
      <c r="JHW113" s="10"/>
      <c r="JHX113" s="10"/>
      <c r="JHY113" s="10"/>
      <c r="JHZ113" s="10"/>
      <c r="JIA113" s="10"/>
      <c r="JIB113" s="10"/>
      <c r="JIC113" s="10"/>
      <c r="JID113" s="10"/>
      <c r="JIE113" s="10"/>
      <c r="JIF113" s="10"/>
      <c r="JIG113" s="10"/>
      <c r="JIH113" s="10"/>
      <c r="JII113" s="10"/>
      <c r="JIJ113" s="10"/>
      <c r="JIK113" s="10"/>
      <c r="JIL113" s="10"/>
      <c r="JIM113" s="10"/>
      <c r="JIN113" s="10"/>
      <c r="JIO113" s="10"/>
      <c r="JIP113" s="10"/>
      <c r="JIQ113" s="10"/>
      <c r="JIR113" s="10"/>
      <c r="JIS113" s="10"/>
      <c r="JIT113" s="10"/>
      <c r="JIU113" s="10"/>
      <c r="JIV113" s="10"/>
      <c r="JIW113" s="10"/>
      <c r="JIX113" s="10"/>
      <c r="JIY113" s="10"/>
      <c r="JIZ113" s="10"/>
      <c r="JJA113" s="10"/>
      <c r="JJB113" s="10"/>
      <c r="JJC113" s="10"/>
      <c r="JJD113" s="10"/>
      <c r="JJE113" s="10"/>
      <c r="JJF113" s="10"/>
      <c r="JJG113" s="10"/>
      <c r="JJH113" s="10"/>
      <c r="JJI113" s="10"/>
      <c r="JJJ113" s="10"/>
      <c r="JJK113" s="10"/>
      <c r="JJL113" s="10"/>
      <c r="JJM113" s="10"/>
      <c r="JJN113" s="10"/>
      <c r="JJO113" s="10"/>
      <c r="JJP113" s="10"/>
      <c r="JJQ113" s="10"/>
      <c r="JJR113" s="10"/>
      <c r="JJS113" s="10"/>
      <c r="JJT113" s="10"/>
      <c r="JJU113" s="10"/>
      <c r="JJV113" s="10"/>
      <c r="JJW113" s="10"/>
      <c r="JJX113" s="10"/>
      <c r="JJY113" s="10"/>
      <c r="JJZ113" s="10"/>
      <c r="JKA113" s="10"/>
      <c r="JKB113" s="10"/>
      <c r="JKC113" s="10"/>
      <c r="JKD113" s="10"/>
      <c r="JKE113" s="10"/>
      <c r="JKF113" s="10"/>
      <c r="JKG113" s="10"/>
      <c r="JKH113" s="10"/>
      <c r="JKI113" s="10"/>
      <c r="JKJ113" s="10"/>
      <c r="JKK113" s="10"/>
      <c r="JKL113" s="10"/>
      <c r="JKM113" s="10"/>
      <c r="JKN113" s="10"/>
      <c r="JKO113" s="10"/>
      <c r="JKP113" s="10"/>
      <c r="JKQ113" s="10"/>
      <c r="JKR113" s="10"/>
      <c r="JKS113" s="10"/>
      <c r="JKT113" s="10"/>
      <c r="JKU113" s="10"/>
      <c r="JKV113" s="10"/>
      <c r="JKW113" s="10"/>
      <c r="JKX113" s="10"/>
      <c r="JKY113" s="10"/>
      <c r="JKZ113" s="10"/>
      <c r="JLA113" s="10"/>
      <c r="JLB113" s="10"/>
      <c r="JLC113" s="10"/>
      <c r="JLD113" s="10"/>
      <c r="JLE113" s="10"/>
      <c r="JLF113" s="10"/>
      <c r="JLG113" s="10"/>
      <c r="JLH113" s="10"/>
      <c r="JLI113" s="10"/>
      <c r="JLJ113" s="10"/>
      <c r="JLK113" s="10"/>
      <c r="JLL113" s="10"/>
      <c r="JLM113" s="10"/>
      <c r="JLN113" s="10"/>
      <c r="JLO113" s="10"/>
      <c r="JLP113" s="10"/>
      <c r="JLQ113" s="10"/>
      <c r="JLR113" s="10"/>
      <c r="JLS113" s="10"/>
      <c r="JLT113" s="10"/>
      <c r="JLU113" s="10"/>
      <c r="JLV113" s="10"/>
      <c r="JLW113" s="10"/>
      <c r="JLX113" s="10"/>
      <c r="JLY113" s="10"/>
      <c r="JLZ113" s="10"/>
      <c r="JMA113" s="10"/>
      <c r="JMB113" s="10"/>
      <c r="JMC113" s="10"/>
      <c r="JMD113" s="10"/>
      <c r="JME113" s="10"/>
      <c r="JMF113" s="10"/>
      <c r="JMG113" s="10"/>
      <c r="JMH113" s="10"/>
      <c r="JMI113" s="10"/>
      <c r="JMJ113" s="10"/>
      <c r="JMK113" s="10"/>
      <c r="JML113" s="10"/>
      <c r="JMM113" s="10"/>
      <c r="JMN113" s="10"/>
      <c r="JMO113" s="10"/>
      <c r="JMP113" s="10"/>
      <c r="JMQ113" s="10"/>
      <c r="JMR113" s="10"/>
      <c r="JMS113" s="10"/>
      <c r="JMT113" s="10"/>
      <c r="JMU113" s="10"/>
      <c r="JMV113" s="10"/>
      <c r="JMW113" s="10"/>
      <c r="JMX113" s="10"/>
      <c r="JMY113" s="10"/>
      <c r="JMZ113" s="10"/>
      <c r="JNA113" s="10"/>
      <c r="JNB113" s="10"/>
      <c r="JNC113" s="10"/>
      <c r="JND113" s="10"/>
      <c r="JNE113" s="10"/>
      <c r="JNF113" s="10"/>
      <c r="JNG113" s="10"/>
      <c r="JNH113" s="10"/>
      <c r="JNI113" s="10"/>
      <c r="JNJ113" s="10"/>
      <c r="JNK113" s="10"/>
      <c r="JNL113" s="10"/>
      <c r="JNM113" s="10"/>
      <c r="JNN113" s="10"/>
      <c r="JNO113" s="10"/>
      <c r="JNP113" s="10"/>
      <c r="JNQ113" s="10"/>
      <c r="JNR113" s="10"/>
      <c r="JNS113" s="10"/>
      <c r="JNT113" s="10"/>
      <c r="JNU113" s="10"/>
      <c r="JNV113" s="10"/>
      <c r="JNW113" s="10"/>
      <c r="JNX113" s="10"/>
      <c r="JNY113" s="10"/>
      <c r="JNZ113" s="10"/>
      <c r="JOA113" s="10"/>
      <c r="JOB113" s="10"/>
      <c r="JOC113" s="10"/>
      <c r="JOD113" s="10"/>
      <c r="JOE113" s="10"/>
      <c r="JOF113" s="10"/>
      <c r="JOG113" s="10"/>
      <c r="JOH113" s="10"/>
      <c r="JOI113" s="10"/>
      <c r="JOJ113" s="10"/>
      <c r="JOK113" s="10"/>
      <c r="JOL113" s="10"/>
      <c r="JOM113" s="10"/>
      <c r="JON113" s="10"/>
      <c r="JOO113" s="10"/>
      <c r="JOP113" s="10"/>
      <c r="JOQ113" s="10"/>
      <c r="JOR113" s="10"/>
      <c r="JOS113" s="10"/>
      <c r="JOT113" s="10"/>
      <c r="JOU113" s="10"/>
      <c r="JOV113" s="10"/>
      <c r="JOW113" s="10"/>
      <c r="JOX113" s="10"/>
      <c r="JOY113" s="10"/>
      <c r="JOZ113" s="10"/>
      <c r="JPA113" s="10"/>
      <c r="JPB113" s="10"/>
      <c r="JPC113" s="10"/>
      <c r="JPD113" s="10"/>
      <c r="JPE113" s="10"/>
      <c r="JPF113" s="10"/>
      <c r="JPG113" s="10"/>
      <c r="JPH113" s="10"/>
      <c r="JPI113" s="10"/>
      <c r="JPJ113" s="10"/>
      <c r="JPK113" s="10"/>
      <c r="JPL113" s="10"/>
      <c r="JPM113" s="10"/>
      <c r="JPN113" s="10"/>
      <c r="JPO113" s="10"/>
      <c r="JPP113" s="10"/>
      <c r="JPQ113" s="10"/>
      <c r="JPR113" s="10"/>
      <c r="JPS113" s="10"/>
      <c r="JPT113" s="10"/>
      <c r="JPU113" s="10"/>
      <c r="JPV113" s="10"/>
      <c r="JPW113" s="10"/>
      <c r="JPX113" s="10"/>
      <c r="JPY113" s="10"/>
      <c r="JPZ113" s="10"/>
      <c r="JQA113" s="10"/>
      <c r="JQB113" s="10"/>
      <c r="JQC113" s="10"/>
      <c r="JQD113" s="10"/>
      <c r="JQE113" s="10"/>
      <c r="JQF113" s="10"/>
      <c r="JQG113" s="10"/>
      <c r="JQH113" s="10"/>
      <c r="JQI113" s="10"/>
      <c r="JQJ113" s="10"/>
      <c r="JQK113" s="10"/>
      <c r="JQL113" s="10"/>
      <c r="JQM113" s="10"/>
      <c r="JQN113" s="10"/>
      <c r="JQO113" s="10"/>
      <c r="JQP113" s="10"/>
      <c r="JQQ113" s="10"/>
      <c r="JQR113" s="10"/>
      <c r="JQS113" s="10"/>
      <c r="JQT113" s="10"/>
      <c r="JQU113" s="10"/>
      <c r="JQV113" s="10"/>
      <c r="JQW113" s="10"/>
      <c r="JQX113" s="10"/>
      <c r="JQY113" s="10"/>
      <c r="JQZ113" s="10"/>
      <c r="JRA113" s="10"/>
      <c r="JRB113" s="10"/>
      <c r="JRC113" s="10"/>
      <c r="JRD113" s="10"/>
      <c r="JRE113" s="10"/>
      <c r="JRF113" s="10"/>
      <c r="JRG113" s="10"/>
      <c r="JRH113" s="10"/>
      <c r="JRI113" s="10"/>
      <c r="JRJ113" s="10"/>
      <c r="JRK113" s="10"/>
      <c r="JRL113" s="10"/>
      <c r="JRM113" s="10"/>
      <c r="JRN113" s="10"/>
      <c r="JRO113" s="10"/>
      <c r="JRP113" s="10"/>
      <c r="JRQ113" s="10"/>
      <c r="JRR113" s="10"/>
      <c r="JRS113" s="10"/>
      <c r="JRT113" s="10"/>
      <c r="JRU113" s="10"/>
      <c r="JRV113" s="10"/>
      <c r="JRW113" s="10"/>
      <c r="JRX113" s="10"/>
      <c r="JRY113" s="10"/>
      <c r="JRZ113" s="10"/>
      <c r="JSA113" s="10"/>
      <c r="JSB113" s="10"/>
      <c r="JSC113" s="10"/>
      <c r="JSD113" s="10"/>
      <c r="JSE113" s="10"/>
      <c r="JSF113" s="10"/>
      <c r="JSG113" s="10"/>
      <c r="JSH113" s="10"/>
      <c r="JSI113" s="10"/>
      <c r="JSJ113" s="10"/>
      <c r="JSK113" s="10"/>
      <c r="JSL113" s="10"/>
      <c r="JSM113" s="10"/>
      <c r="JSN113" s="10"/>
      <c r="JSO113" s="10"/>
      <c r="JSP113" s="10"/>
      <c r="JSQ113" s="10"/>
      <c r="JSR113" s="10"/>
      <c r="JSS113" s="10"/>
      <c r="JST113" s="10"/>
      <c r="JSU113" s="10"/>
      <c r="JSV113" s="10"/>
      <c r="JSW113" s="10"/>
      <c r="JSX113" s="10"/>
      <c r="JSY113" s="10"/>
      <c r="JSZ113" s="10"/>
      <c r="JTA113" s="10"/>
      <c r="JTB113" s="10"/>
      <c r="JTC113" s="10"/>
      <c r="JTD113" s="10"/>
      <c r="JTE113" s="10"/>
      <c r="JTF113" s="10"/>
      <c r="JTG113" s="10"/>
      <c r="JTH113" s="10"/>
      <c r="JTI113" s="10"/>
      <c r="JTJ113" s="10"/>
      <c r="JTK113" s="10"/>
      <c r="JTL113" s="10"/>
      <c r="JTM113" s="10"/>
      <c r="JTN113" s="10"/>
      <c r="JTO113" s="10"/>
      <c r="JTP113" s="10"/>
      <c r="JTQ113" s="10"/>
      <c r="JTR113" s="10"/>
      <c r="JTS113" s="10"/>
      <c r="JTT113" s="10"/>
      <c r="JTU113" s="10"/>
      <c r="JTV113" s="10"/>
      <c r="JTW113" s="10"/>
      <c r="JTX113" s="10"/>
      <c r="JTY113" s="10"/>
      <c r="JTZ113" s="10"/>
      <c r="JUA113" s="10"/>
      <c r="JUB113" s="10"/>
      <c r="JUC113" s="10"/>
      <c r="JUD113" s="10"/>
      <c r="JUE113" s="10"/>
      <c r="JUF113" s="10"/>
      <c r="JUG113" s="10"/>
      <c r="JUH113" s="10"/>
      <c r="JUI113" s="10"/>
      <c r="JUJ113" s="10"/>
      <c r="JUK113" s="10"/>
      <c r="JUL113" s="10"/>
      <c r="JUM113" s="10"/>
      <c r="JUN113" s="10"/>
      <c r="JUO113" s="10"/>
      <c r="JUP113" s="10"/>
      <c r="JUQ113" s="10"/>
      <c r="JUR113" s="10"/>
      <c r="JUS113" s="10"/>
      <c r="JUT113" s="10"/>
      <c r="JUU113" s="10"/>
      <c r="JUV113" s="10"/>
      <c r="JUW113" s="10"/>
      <c r="JUX113" s="10"/>
      <c r="JUY113" s="10"/>
      <c r="JUZ113" s="10"/>
      <c r="JVA113" s="10"/>
      <c r="JVB113" s="10"/>
      <c r="JVC113" s="10"/>
      <c r="JVD113" s="10"/>
      <c r="JVE113" s="10"/>
      <c r="JVF113" s="10"/>
      <c r="JVG113" s="10"/>
      <c r="JVH113" s="10"/>
      <c r="JVI113" s="10"/>
      <c r="JVJ113" s="10"/>
      <c r="JVK113" s="10"/>
      <c r="JVL113" s="10"/>
      <c r="JVM113" s="10"/>
      <c r="JVN113" s="10"/>
      <c r="JVO113" s="10"/>
      <c r="JVP113" s="10"/>
      <c r="JVQ113" s="10"/>
      <c r="JVR113" s="10"/>
      <c r="JVS113" s="10"/>
      <c r="JVT113" s="10"/>
      <c r="JVU113" s="10"/>
      <c r="JVV113" s="10"/>
      <c r="JVW113" s="10"/>
      <c r="JVX113" s="10"/>
      <c r="JVY113" s="10"/>
      <c r="JVZ113" s="10"/>
      <c r="JWA113" s="10"/>
      <c r="JWB113" s="10"/>
      <c r="JWC113" s="10"/>
      <c r="JWD113" s="10"/>
      <c r="JWE113" s="10"/>
      <c r="JWF113" s="10"/>
      <c r="JWG113" s="10"/>
      <c r="JWH113" s="10"/>
      <c r="JWI113" s="10"/>
      <c r="JWJ113" s="10"/>
      <c r="JWK113" s="10"/>
      <c r="JWL113" s="10"/>
      <c r="JWM113" s="10"/>
      <c r="JWN113" s="10"/>
      <c r="JWO113" s="10"/>
      <c r="JWP113" s="10"/>
      <c r="JWQ113" s="10"/>
      <c r="JWR113" s="10"/>
      <c r="JWS113" s="10"/>
      <c r="JWT113" s="10"/>
      <c r="JWU113" s="10"/>
      <c r="JWV113" s="10"/>
      <c r="JWW113" s="10"/>
      <c r="JWX113" s="10"/>
      <c r="JWY113" s="10"/>
      <c r="JWZ113" s="10"/>
      <c r="JXA113" s="10"/>
      <c r="JXB113" s="10"/>
      <c r="JXC113" s="10"/>
      <c r="JXD113" s="10"/>
      <c r="JXE113" s="10"/>
      <c r="JXF113" s="10"/>
      <c r="JXG113" s="10"/>
      <c r="JXH113" s="10"/>
      <c r="JXI113" s="10"/>
      <c r="JXJ113" s="10"/>
      <c r="JXK113" s="10"/>
      <c r="JXL113" s="10"/>
      <c r="JXM113" s="10"/>
      <c r="JXN113" s="10"/>
      <c r="JXO113" s="10"/>
      <c r="JXP113" s="10"/>
      <c r="JXQ113" s="10"/>
      <c r="JXR113" s="10"/>
      <c r="JXS113" s="10"/>
      <c r="JXT113" s="10"/>
      <c r="JXU113" s="10"/>
      <c r="JXV113" s="10"/>
      <c r="JXW113" s="10"/>
      <c r="JXX113" s="10"/>
      <c r="JXY113" s="10"/>
      <c r="JXZ113" s="10"/>
      <c r="JYA113" s="10"/>
      <c r="JYB113" s="10"/>
      <c r="JYC113" s="10"/>
      <c r="JYD113" s="10"/>
      <c r="JYE113" s="10"/>
      <c r="JYF113" s="10"/>
      <c r="JYG113" s="10"/>
      <c r="JYH113" s="10"/>
      <c r="JYI113" s="10"/>
      <c r="JYJ113" s="10"/>
      <c r="JYK113" s="10"/>
      <c r="JYL113" s="10"/>
      <c r="JYM113" s="10"/>
      <c r="JYN113" s="10"/>
      <c r="JYO113" s="10"/>
      <c r="JYP113" s="10"/>
      <c r="JYQ113" s="10"/>
      <c r="JYR113" s="10"/>
      <c r="JYS113" s="10"/>
      <c r="JYT113" s="10"/>
      <c r="JYU113" s="10"/>
      <c r="JYV113" s="10"/>
      <c r="JYW113" s="10"/>
      <c r="JYX113" s="10"/>
      <c r="JYY113" s="10"/>
      <c r="JYZ113" s="10"/>
      <c r="JZA113" s="10"/>
      <c r="JZB113" s="10"/>
      <c r="JZC113" s="10"/>
      <c r="JZD113" s="10"/>
      <c r="JZE113" s="10"/>
      <c r="JZF113" s="10"/>
      <c r="JZG113" s="10"/>
      <c r="JZH113" s="10"/>
      <c r="JZI113" s="10"/>
      <c r="JZJ113" s="10"/>
      <c r="JZK113" s="10"/>
      <c r="JZL113" s="10"/>
      <c r="JZM113" s="10"/>
      <c r="JZN113" s="10"/>
      <c r="JZO113" s="10"/>
      <c r="JZP113" s="10"/>
      <c r="JZQ113" s="10"/>
      <c r="JZR113" s="10"/>
      <c r="JZS113" s="10"/>
      <c r="JZT113" s="10"/>
      <c r="JZU113" s="10"/>
      <c r="JZV113" s="10"/>
      <c r="JZW113" s="10"/>
      <c r="JZX113" s="10"/>
      <c r="JZY113" s="10"/>
      <c r="JZZ113" s="10"/>
      <c r="KAA113" s="10"/>
      <c r="KAB113" s="10"/>
      <c r="KAC113" s="10"/>
      <c r="KAD113" s="10"/>
      <c r="KAE113" s="10"/>
      <c r="KAF113" s="10"/>
      <c r="KAG113" s="10"/>
      <c r="KAH113" s="10"/>
      <c r="KAI113" s="10"/>
      <c r="KAJ113" s="10"/>
      <c r="KAK113" s="10"/>
      <c r="KAL113" s="10"/>
      <c r="KAM113" s="10"/>
      <c r="KAN113" s="10"/>
      <c r="KAO113" s="10"/>
      <c r="KAP113" s="10"/>
      <c r="KAQ113" s="10"/>
      <c r="KAR113" s="10"/>
      <c r="KAS113" s="10"/>
      <c r="KAT113" s="10"/>
      <c r="KAU113" s="10"/>
      <c r="KAV113" s="10"/>
      <c r="KAW113" s="10"/>
      <c r="KAX113" s="10"/>
      <c r="KAY113" s="10"/>
      <c r="KAZ113" s="10"/>
      <c r="KBA113" s="10"/>
      <c r="KBB113" s="10"/>
      <c r="KBC113" s="10"/>
      <c r="KBD113" s="10"/>
      <c r="KBE113" s="10"/>
      <c r="KBF113" s="10"/>
      <c r="KBG113" s="10"/>
      <c r="KBH113" s="10"/>
      <c r="KBI113" s="10"/>
      <c r="KBJ113" s="10"/>
      <c r="KBK113" s="10"/>
      <c r="KBL113" s="10"/>
      <c r="KBM113" s="10"/>
      <c r="KBN113" s="10"/>
      <c r="KBO113" s="10"/>
      <c r="KBP113" s="10"/>
      <c r="KBQ113" s="10"/>
      <c r="KBR113" s="10"/>
      <c r="KBS113" s="10"/>
      <c r="KBT113" s="10"/>
      <c r="KBU113" s="10"/>
      <c r="KBV113" s="10"/>
      <c r="KBW113" s="10"/>
      <c r="KBX113" s="10"/>
      <c r="KBY113" s="10"/>
      <c r="KBZ113" s="10"/>
      <c r="KCA113" s="10"/>
      <c r="KCB113" s="10"/>
      <c r="KCC113" s="10"/>
      <c r="KCD113" s="10"/>
      <c r="KCE113" s="10"/>
      <c r="KCF113" s="10"/>
      <c r="KCG113" s="10"/>
      <c r="KCH113" s="10"/>
      <c r="KCI113" s="10"/>
      <c r="KCJ113" s="10"/>
      <c r="KCK113" s="10"/>
      <c r="KCL113" s="10"/>
      <c r="KCM113" s="10"/>
      <c r="KCN113" s="10"/>
      <c r="KCO113" s="10"/>
      <c r="KCP113" s="10"/>
      <c r="KCQ113" s="10"/>
      <c r="KCR113" s="10"/>
      <c r="KCS113" s="10"/>
      <c r="KCT113" s="10"/>
      <c r="KCU113" s="10"/>
      <c r="KCV113" s="10"/>
      <c r="KCW113" s="10"/>
      <c r="KCX113" s="10"/>
      <c r="KCY113" s="10"/>
      <c r="KCZ113" s="10"/>
      <c r="KDA113" s="10"/>
      <c r="KDB113" s="10"/>
      <c r="KDC113" s="10"/>
      <c r="KDD113" s="10"/>
      <c r="KDE113" s="10"/>
      <c r="KDF113" s="10"/>
      <c r="KDG113" s="10"/>
      <c r="KDH113" s="10"/>
      <c r="KDI113" s="10"/>
      <c r="KDJ113" s="10"/>
      <c r="KDK113" s="10"/>
      <c r="KDL113" s="10"/>
      <c r="KDM113" s="10"/>
      <c r="KDN113" s="10"/>
      <c r="KDO113" s="10"/>
      <c r="KDP113" s="10"/>
      <c r="KDQ113" s="10"/>
      <c r="KDR113" s="10"/>
      <c r="KDS113" s="10"/>
      <c r="KDT113" s="10"/>
      <c r="KDU113" s="10"/>
      <c r="KDV113" s="10"/>
      <c r="KDW113" s="10"/>
      <c r="KDX113" s="10"/>
      <c r="KDY113" s="10"/>
      <c r="KDZ113" s="10"/>
      <c r="KEA113" s="10"/>
      <c r="KEB113" s="10"/>
      <c r="KEC113" s="10"/>
      <c r="KED113" s="10"/>
      <c r="KEE113" s="10"/>
      <c r="KEF113" s="10"/>
      <c r="KEG113" s="10"/>
      <c r="KEH113" s="10"/>
      <c r="KEI113" s="10"/>
      <c r="KEJ113" s="10"/>
      <c r="KEK113" s="10"/>
      <c r="KEL113" s="10"/>
      <c r="KEM113" s="10"/>
      <c r="KEN113" s="10"/>
      <c r="KEO113" s="10"/>
      <c r="KEP113" s="10"/>
      <c r="KEQ113" s="10"/>
      <c r="KER113" s="10"/>
      <c r="KES113" s="10"/>
      <c r="KET113" s="10"/>
      <c r="KEU113" s="10"/>
      <c r="KEV113" s="10"/>
      <c r="KEW113" s="10"/>
      <c r="KEX113" s="10"/>
      <c r="KEY113" s="10"/>
      <c r="KEZ113" s="10"/>
      <c r="KFA113" s="10"/>
      <c r="KFB113" s="10"/>
      <c r="KFC113" s="10"/>
      <c r="KFD113" s="10"/>
      <c r="KFE113" s="10"/>
      <c r="KFF113" s="10"/>
      <c r="KFG113" s="10"/>
      <c r="KFH113" s="10"/>
      <c r="KFI113" s="10"/>
      <c r="KFJ113" s="10"/>
      <c r="KFK113" s="10"/>
      <c r="KFL113" s="10"/>
      <c r="KFM113" s="10"/>
      <c r="KFN113" s="10"/>
      <c r="KFO113" s="10"/>
      <c r="KFP113" s="10"/>
      <c r="KFQ113" s="10"/>
      <c r="KFR113" s="10"/>
      <c r="KFS113" s="10"/>
      <c r="KFT113" s="10"/>
      <c r="KFU113" s="10"/>
      <c r="KFV113" s="10"/>
      <c r="KFW113" s="10"/>
      <c r="KFX113" s="10"/>
      <c r="KFY113" s="10"/>
      <c r="KFZ113" s="10"/>
      <c r="KGA113" s="10"/>
      <c r="KGB113" s="10"/>
      <c r="KGC113" s="10"/>
      <c r="KGD113" s="10"/>
      <c r="KGE113" s="10"/>
      <c r="KGF113" s="10"/>
      <c r="KGG113" s="10"/>
      <c r="KGH113" s="10"/>
      <c r="KGI113" s="10"/>
      <c r="KGJ113" s="10"/>
      <c r="KGK113" s="10"/>
      <c r="KGL113" s="10"/>
      <c r="KGM113" s="10"/>
      <c r="KGN113" s="10"/>
      <c r="KGO113" s="10"/>
      <c r="KGP113" s="10"/>
      <c r="KGQ113" s="10"/>
      <c r="KGR113" s="10"/>
      <c r="KGS113" s="10"/>
      <c r="KGT113" s="10"/>
      <c r="KGU113" s="10"/>
      <c r="KGV113" s="10"/>
      <c r="KGW113" s="10"/>
      <c r="KGX113" s="10"/>
      <c r="KGY113" s="10"/>
      <c r="KGZ113" s="10"/>
      <c r="KHA113" s="10"/>
      <c r="KHB113" s="10"/>
      <c r="KHC113" s="10"/>
      <c r="KHD113" s="10"/>
      <c r="KHE113" s="10"/>
      <c r="KHF113" s="10"/>
      <c r="KHG113" s="10"/>
      <c r="KHH113" s="10"/>
      <c r="KHI113" s="10"/>
      <c r="KHJ113" s="10"/>
      <c r="KHK113" s="10"/>
      <c r="KHL113" s="10"/>
      <c r="KHM113" s="10"/>
      <c r="KHN113" s="10"/>
      <c r="KHO113" s="10"/>
      <c r="KHP113" s="10"/>
      <c r="KHQ113" s="10"/>
      <c r="KHR113" s="10"/>
      <c r="KHS113" s="10"/>
      <c r="KHT113" s="10"/>
      <c r="KHU113" s="10"/>
      <c r="KHV113" s="10"/>
      <c r="KHW113" s="10"/>
      <c r="KHX113" s="10"/>
      <c r="KHY113" s="10"/>
      <c r="KHZ113" s="10"/>
      <c r="KIA113" s="10"/>
      <c r="KIB113" s="10"/>
      <c r="KIC113" s="10"/>
      <c r="KID113" s="10"/>
      <c r="KIE113" s="10"/>
      <c r="KIF113" s="10"/>
      <c r="KIG113" s="10"/>
      <c r="KIH113" s="10"/>
      <c r="KII113" s="10"/>
      <c r="KIJ113" s="10"/>
      <c r="KIK113" s="10"/>
      <c r="KIL113" s="10"/>
      <c r="KIM113" s="10"/>
      <c r="KIN113" s="10"/>
      <c r="KIO113" s="10"/>
      <c r="KIP113" s="10"/>
      <c r="KIQ113" s="10"/>
      <c r="KIR113" s="10"/>
      <c r="KIS113" s="10"/>
      <c r="KIT113" s="10"/>
      <c r="KIU113" s="10"/>
      <c r="KIV113" s="10"/>
      <c r="KIW113" s="10"/>
      <c r="KIX113" s="10"/>
      <c r="KIY113" s="10"/>
      <c r="KIZ113" s="10"/>
      <c r="KJA113" s="10"/>
      <c r="KJB113" s="10"/>
      <c r="KJC113" s="10"/>
      <c r="KJD113" s="10"/>
      <c r="KJE113" s="10"/>
      <c r="KJF113" s="10"/>
      <c r="KJG113" s="10"/>
      <c r="KJH113" s="10"/>
      <c r="KJI113" s="10"/>
      <c r="KJJ113" s="10"/>
      <c r="KJK113" s="10"/>
      <c r="KJL113" s="10"/>
      <c r="KJM113" s="10"/>
      <c r="KJN113" s="10"/>
      <c r="KJO113" s="10"/>
      <c r="KJP113" s="10"/>
      <c r="KJQ113" s="10"/>
      <c r="KJR113" s="10"/>
      <c r="KJS113" s="10"/>
      <c r="KJT113" s="10"/>
      <c r="KJU113" s="10"/>
      <c r="KJV113" s="10"/>
      <c r="KJW113" s="10"/>
      <c r="KJX113" s="10"/>
      <c r="KJY113" s="10"/>
      <c r="KJZ113" s="10"/>
      <c r="KKA113" s="10"/>
      <c r="KKB113" s="10"/>
      <c r="KKC113" s="10"/>
      <c r="KKD113" s="10"/>
      <c r="KKE113" s="10"/>
      <c r="KKF113" s="10"/>
      <c r="KKG113" s="10"/>
      <c r="KKH113" s="10"/>
      <c r="KKI113" s="10"/>
      <c r="KKJ113" s="10"/>
      <c r="KKK113" s="10"/>
      <c r="KKL113" s="10"/>
      <c r="KKM113" s="10"/>
      <c r="KKN113" s="10"/>
      <c r="KKO113" s="10"/>
      <c r="KKP113" s="10"/>
      <c r="KKQ113" s="10"/>
      <c r="KKR113" s="10"/>
      <c r="KKS113" s="10"/>
      <c r="KKT113" s="10"/>
      <c r="KKU113" s="10"/>
      <c r="KKV113" s="10"/>
      <c r="KKW113" s="10"/>
      <c r="KKX113" s="10"/>
      <c r="KKY113" s="10"/>
      <c r="KKZ113" s="10"/>
      <c r="KLA113" s="10"/>
      <c r="KLB113" s="10"/>
      <c r="KLC113" s="10"/>
      <c r="KLD113" s="10"/>
      <c r="KLE113" s="10"/>
      <c r="KLF113" s="10"/>
      <c r="KLG113" s="10"/>
      <c r="KLH113" s="10"/>
      <c r="KLI113" s="10"/>
      <c r="KLJ113" s="10"/>
      <c r="KLK113" s="10"/>
      <c r="KLL113" s="10"/>
      <c r="KLM113" s="10"/>
      <c r="KLN113" s="10"/>
      <c r="KLO113" s="10"/>
      <c r="KLP113" s="10"/>
      <c r="KLQ113" s="10"/>
      <c r="KLR113" s="10"/>
      <c r="KLS113" s="10"/>
      <c r="KLT113" s="10"/>
      <c r="KLU113" s="10"/>
      <c r="KLV113" s="10"/>
      <c r="KLW113" s="10"/>
      <c r="KLX113" s="10"/>
      <c r="KLY113" s="10"/>
      <c r="KLZ113" s="10"/>
      <c r="KMA113" s="10"/>
      <c r="KMB113" s="10"/>
      <c r="KMC113" s="10"/>
      <c r="KMD113" s="10"/>
      <c r="KME113" s="10"/>
      <c r="KMF113" s="10"/>
      <c r="KMG113" s="10"/>
      <c r="KMH113" s="10"/>
      <c r="KMI113" s="10"/>
      <c r="KMJ113" s="10"/>
      <c r="KMK113" s="10"/>
      <c r="KML113" s="10"/>
      <c r="KMM113" s="10"/>
      <c r="KMN113" s="10"/>
      <c r="KMO113" s="10"/>
      <c r="KMP113" s="10"/>
      <c r="KMQ113" s="10"/>
      <c r="KMR113" s="10"/>
      <c r="KMS113" s="10"/>
      <c r="KMT113" s="10"/>
      <c r="KMU113" s="10"/>
      <c r="KMV113" s="10"/>
      <c r="KMW113" s="10"/>
      <c r="KMX113" s="10"/>
      <c r="KMY113" s="10"/>
      <c r="KMZ113" s="10"/>
      <c r="KNA113" s="10"/>
      <c r="KNB113" s="10"/>
      <c r="KNC113" s="10"/>
      <c r="KND113" s="10"/>
      <c r="KNE113" s="10"/>
      <c r="KNF113" s="10"/>
      <c r="KNG113" s="10"/>
      <c r="KNH113" s="10"/>
      <c r="KNI113" s="10"/>
      <c r="KNJ113" s="10"/>
      <c r="KNK113" s="10"/>
      <c r="KNL113" s="10"/>
      <c r="KNM113" s="10"/>
      <c r="KNN113" s="10"/>
      <c r="KNO113" s="10"/>
      <c r="KNP113" s="10"/>
      <c r="KNQ113" s="10"/>
      <c r="KNR113" s="10"/>
      <c r="KNS113" s="10"/>
      <c r="KNT113" s="10"/>
      <c r="KNU113" s="10"/>
      <c r="KNV113" s="10"/>
      <c r="KNW113" s="10"/>
      <c r="KNX113" s="10"/>
      <c r="KNY113" s="10"/>
      <c r="KNZ113" s="10"/>
      <c r="KOA113" s="10"/>
      <c r="KOB113" s="10"/>
      <c r="KOC113" s="10"/>
      <c r="KOD113" s="10"/>
      <c r="KOE113" s="10"/>
      <c r="KOF113" s="10"/>
      <c r="KOG113" s="10"/>
      <c r="KOH113" s="10"/>
      <c r="KOI113" s="10"/>
      <c r="KOJ113" s="10"/>
      <c r="KOK113" s="10"/>
      <c r="KOL113" s="10"/>
      <c r="KOM113" s="10"/>
      <c r="KON113" s="10"/>
      <c r="KOO113" s="10"/>
      <c r="KOP113" s="10"/>
      <c r="KOQ113" s="10"/>
      <c r="KOR113" s="10"/>
      <c r="KOS113" s="10"/>
      <c r="KOT113" s="10"/>
      <c r="KOU113" s="10"/>
      <c r="KOV113" s="10"/>
      <c r="KOW113" s="10"/>
      <c r="KOX113" s="10"/>
      <c r="KOY113" s="10"/>
      <c r="KOZ113" s="10"/>
      <c r="KPA113" s="10"/>
      <c r="KPB113" s="10"/>
      <c r="KPC113" s="10"/>
      <c r="KPD113" s="10"/>
      <c r="KPE113" s="10"/>
      <c r="KPF113" s="10"/>
      <c r="KPG113" s="10"/>
      <c r="KPH113" s="10"/>
      <c r="KPI113" s="10"/>
      <c r="KPJ113" s="10"/>
      <c r="KPK113" s="10"/>
      <c r="KPL113" s="10"/>
      <c r="KPM113" s="10"/>
      <c r="KPN113" s="10"/>
      <c r="KPO113" s="10"/>
      <c r="KPP113" s="10"/>
      <c r="KPQ113" s="10"/>
      <c r="KPR113" s="10"/>
      <c r="KPS113" s="10"/>
      <c r="KPT113" s="10"/>
      <c r="KPU113" s="10"/>
      <c r="KPV113" s="10"/>
      <c r="KPW113" s="10"/>
      <c r="KPX113" s="10"/>
      <c r="KPY113" s="10"/>
      <c r="KPZ113" s="10"/>
      <c r="KQA113" s="10"/>
      <c r="KQB113" s="10"/>
      <c r="KQC113" s="10"/>
      <c r="KQD113" s="10"/>
      <c r="KQE113" s="10"/>
      <c r="KQF113" s="10"/>
      <c r="KQG113" s="10"/>
      <c r="KQH113" s="10"/>
      <c r="KQI113" s="10"/>
      <c r="KQJ113" s="10"/>
      <c r="KQK113" s="10"/>
      <c r="KQL113" s="10"/>
      <c r="KQM113" s="10"/>
      <c r="KQN113" s="10"/>
      <c r="KQO113" s="10"/>
      <c r="KQP113" s="10"/>
      <c r="KQQ113" s="10"/>
      <c r="KQR113" s="10"/>
      <c r="KQS113" s="10"/>
      <c r="KQT113" s="10"/>
      <c r="KQU113" s="10"/>
      <c r="KQV113" s="10"/>
      <c r="KQW113" s="10"/>
      <c r="KQX113" s="10"/>
      <c r="KQY113" s="10"/>
      <c r="KQZ113" s="10"/>
      <c r="KRA113" s="10"/>
      <c r="KRB113" s="10"/>
      <c r="KRC113" s="10"/>
      <c r="KRD113" s="10"/>
      <c r="KRE113" s="10"/>
      <c r="KRF113" s="10"/>
      <c r="KRG113" s="10"/>
      <c r="KRH113" s="10"/>
      <c r="KRI113" s="10"/>
      <c r="KRJ113" s="10"/>
      <c r="KRK113" s="10"/>
      <c r="KRL113" s="10"/>
      <c r="KRM113" s="10"/>
      <c r="KRN113" s="10"/>
      <c r="KRO113" s="10"/>
      <c r="KRP113" s="10"/>
      <c r="KRQ113" s="10"/>
      <c r="KRR113" s="10"/>
      <c r="KRS113" s="10"/>
      <c r="KRT113" s="10"/>
      <c r="KRU113" s="10"/>
      <c r="KRV113" s="10"/>
      <c r="KRW113" s="10"/>
      <c r="KRX113" s="10"/>
      <c r="KRY113" s="10"/>
      <c r="KRZ113" s="10"/>
      <c r="KSA113" s="10"/>
      <c r="KSB113" s="10"/>
      <c r="KSC113" s="10"/>
      <c r="KSD113" s="10"/>
      <c r="KSE113" s="10"/>
      <c r="KSF113" s="10"/>
      <c r="KSG113" s="10"/>
      <c r="KSH113" s="10"/>
      <c r="KSI113" s="10"/>
      <c r="KSJ113" s="10"/>
      <c r="KSK113" s="10"/>
      <c r="KSL113" s="10"/>
      <c r="KSM113" s="10"/>
      <c r="KSN113" s="10"/>
      <c r="KSO113" s="10"/>
      <c r="KSP113" s="10"/>
      <c r="KSQ113" s="10"/>
      <c r="KSR113" s="10"/>
      <c r="KSS113" s="10"/>
      <c r="KST113" s="10"/>
      <c r="KSU113" s="10"/>
      <c r="KSV113" s="10"/>
      <c r="KSW113" s="10"/>
      <c r="KSX113" s="10"/>
      <c r="KSY113" s="10"/>
      <c r="KSZ113" s="10"/>
      <c r="KTA113" s="10"/>
      <c r="KTB113" s="10"/>
      <c r="KTC113" s="10"/>
      <c r="KTD113" s="10"/>
      <c r="KTE113" s="10"/>
      <c r="KTF113" s="10"/>
      <c r="KTG113" s="10"/>
      <c r="KTH113" s="10"/>
      <c r="KTI113" s="10"/>
      <c r="KTJ113" s="10"/>
      <c r="KTK113" s="10"/>
      <c r="KTL113" s="10"/>
      <c r="KTM113" s="10"/>
      <c r="KTN113" s="10"/>
      <c r="KTO113" s="10"/>
      <c r="KTP113" s="10"/>
      <c r="KTQ113" s="10"/>
      <c r="KTR113" s="10"/>
      <c r="KTS113" s="10"/>
      <c r="KTT113" s="10"/>
      <c r="KTU113" s="10"/>
      <c r="KTV113" s="10"/>
      <c r="KTW113" s="10"/>
      <c r="KTX113" s="10"/>
      <c r="KTY113" s="10"/>
      <c r="KTZ113" s="10"/>
      <c r="KUA113" s="10"/>
      <c r="KUB113" s="10"/>
      <c r="KUC113" s="10"/>
      <c r="KUD113" s="10"/>
      <c r="KUE113" s="10"/>
      <c r="KUF113" s="10"/>
      <c r="KUG113" s="10"/>
      <c r="KUH113" s="10"/>
      <c r="KUI113" s="10"/>
      <c r="KUJ113" s="10"/>
      <c r="KUK113" s="10"/>
      <c r="KUL113" s="10"/>
      <c r="KUM113" s="10"/>
      <c r="KUN113" s="10"/>
      <c r="KUO113" s="10"/>
      <c r="KUP113" s="10"/>
      <c r="KUQ113" s="10"/>
      <c r="KUR113" s="10"/>
      <c r="KUS113" s="10"/>
      <c r="KUT113" s="10"/>
      <c r="KUU113" s="10"/>
      <c r="KUV113" s="10"/>
      <c r="KUW113" s="10"/>
      <c r="KUX113" s="10"/>
      <c r="KUY113" s="10"/>
      <c r="KUZ113" s="10"/>
      <c r="KVA113" s="10"/>
      <c r="KVB113" s="10"/>
      <c r="KVC113" s="10"/>
      <c r="KVD113" s="10"/>
      <c r="KVE113" s="10"/>
      <c r="KVF113" s="10"/>
      <c r="KVG113" s="10"/>
      <c r="KVH113" s="10"/>
      <c r="KVI113" s="10"/>
      <c r="KVJ113" s="10"/>
      <c r="KVK113" s="10"/>
      <c r="KVL113" s="10"/>
      <c r="KVM113" s="10"/>
      <c r="KVN113" s="10"/>
      <c r="KVO113" s="10"/>
      <c r="KVP113" s="10"/>
      <c r="KVQ113" s="10"/>
      <c r="KVR113" s="10"/>
      <c r="KVS113" s="10"/>
      <c r="KVT113" s="10"/>
      <c r="KVU113" s="10"/>
      <c r="KVV113" s="10"/>
      <c r="KVW113" s="10"/>
      <c r="KVX113" s="10"/>
      <c r="KVY113" s="10"/>
      <c r="KVZ113" s="10"/>
      <c r="KWA113" s="10"/>
      <c r="KWB113" s="10"/>
      <c r="KWC113" s="10"/>
      <c r="KWD113" s="10"/>
      <c r="KWE113" s="10"/>
      <c r="KWF113" s="10"/>
      <c r="KWG113" s="10"/>
      <c r="KWH113" s="10"/>
      <c r="KWI113" s="10"/>
      <c r="KWJ113" s="10"/>
      <c r="KWK113" s="10"/>
      <c r="KWL113" s="10"/>
      <c r="KWM113" s="10"/>
      <c r="KWN113" s="10"/>
      <c r="KWO113" s="10"/>
      <c r="KWP113" s="10"/>
      <c r="KWQ113" s="10"/>
      <c r="KWR113" s="10"/>
      <c r="KWS113" s="10"/>
      <c r="KWT113" s="10"/>
      <c r="KWU113" s="10"/>
      <c r="KWV113" s="10"/>
      <c r="KWW113" s="10"/>
      <c r="KWX113" s="10"/>
      <c r="KWY113" s="10"/>
      <c r="KWZ113" s="10"/>
      <c r="KXA113" s="10"/>
      <c r="KXB113" s="10"/>
      <c r="KXC113" s="10"/>
      <c r="KXD113" s="10"/>
      <c r="KXE113" s="10"/>
      <c r="KXF113" s="10"/>
      <c r="KXG113" s="10"/>
      <c r="KXH113" s="10"/>
      <c r="KXI113" s="10"/>
      <c r="KXJ113" s="10"/>
      <c r="KXK113" s="10"/>
      <c r="KXL113" s="10"/>
      <c r="KXM113" s="10"/>
      <c r="KXN113" s="10"/>
      <c r="KXO113" s="10"/>
      <c r="KXP113" s="10"/>
      <c r="KXQ113" s="10"/>
      <c r="KXR113" s="10"/>
      <c r="KXS113" s="10"/>
      <c r="KXT113" s="10"/>
      <c r="KXU113" s="10"/>
      <c r="KXV113" s="10"/>
      <c r="KXW113" s="10"/>
      <c r="KXX113" s="10"/>
      <c r="KXY113" s="10"/>
      <c r="KXZ113" s="10"/>
      <c r="KYA113" s="10"/>
      <c r="KYB113" s="10"/>
      <c r="KYC113" s="10"/>
      <c r="KYD113" s="10"/>
      <c r="KYE113" s="10"/>
      <c r="KYF113" s="10"/>
      <c r="KYG113" s="10"/>
      <c r="KYH113" s="10"/>
      <c r="KYI113" s="10"/>
      <c r="KYJ113" s="10"/>
      <c r="KYK113" s="10"/>
      <c r="KYL113" s="10"/>
      <c r="KYM113" s="10"/>
      <c r="KYN113" s="10"/>
      <c r="KYO113" s="10"/>
      <c r="KYP113" s="10"/>
      <c r="KYQ113" s="10"/>
      <c r="KYR113" s="10"/>
      <c r="KYS113" s="10"/>
      <c r="KYT113" s="10"/>
      <c r="KYU113" s="10"/>
      <c r="KYV113" s="10"/>
      <c r="KYW113" s="10"/>
      <c r="KYX113" s="10"/>
      <c r="KYY113" s="10"/>
      <c r="KYZ113" s="10"/>
      <c r="KZA113" s="10"/>
      <c r="KZB113" s="10"/>
      <c r="KZC113" s="10"/>
      <c r="KZD113" s="10"/>
      <c r="KZE113" s="10"/>
      <c r="KZF113" s="10"/>
      <c r="KZG113" s="10"/>
      <c r="KZH113" s="10"/>
      <c r="KZI113" s="10"/>
      <c r="KZJ113" s="10"/>
      <c r="KZK113" s="10"/>
      <c r="KZL113" s="10"/>
      <c r="KZM113" s="10"/>
      <c r="KZN113" s="10"/>
      <c r="KZO113" s="10"/>
      <c r="KZP113" s="10"/>
      <c r="KZQ113" s="10"/>
      <c r="KZR113" s="10"/>
      <c r="KZS113" s="10"/>
      <c r="KZT113" s="10"/>
      <c r="KZU113" s="10"/>
      <c r="KZV113" s="10"/>
      <c r="KZW113" s="10"/>
      <c r="KZX113" s="10"/>
      <c r="KZY113" s="10"/>
      <c r="KZZ113" s="10"/>
      <c r="LAA113" s="10"/>
      <c r="LAB113" s="10"/>
      <c r="LAC113" s="10"/>
      <c r="LAD113" s="10"/>
      <c r="LAE113" s="10"/>
      <c r="LAF113" s="10"/>
      <c r="LAG113" s="10"/>
      <c r="LAH113" s="10"/>
      <c r="LAI113" s="10"/>
      <c r="LAJ113" s="10"/>
      <c r="LAK113" s="10"/>
      <c r="LAL113" s="10"/>
      <c r="LAM113" s="10"/>
      <c r="LAN113" s="10"/>
      <c r="LAO113" s="10"/>
      <c r="LAP113" s="10"/>
      <c r="LAQ113" s="10"/>
      <c r="LAR113" s="10"/>
      <c r="LAS113" s="10"/>
      <c r="LAT113" s="10"/>
      <c r="LAU113" s="10"/>
      <c r="LAV113" s="10"/>
      <c r="LAW113" s="10"/>
      <c r="LAX113" s="10"/>
      <c r="LAY113" s="10"/>
      <c r="LAZ113" s="10"/>
      <c r="LBA113" s="10"/>
      <c r="LBB113" s="10"/>
      <c r="LBC113" s="10"/>
      <c r="LBD113" s="10"/>
      <c r="LBE113" s="10"/>
      <c r="LBF113" s="10"/>
      <c r="LBG113" s="10"/>
      <c r="LBH113" s="10"/>
      <c r="LBI113" s="10"/>
      <c r="LBJ113" s="10"/>
      <c r="LBK113" s="10"/>
      <c r="LBL113" s="10"/>
      <c r="LBM113" s="10"/>
      <c r="LBN113" s="10"/>
      <c r="LBO113" s="10"/>
      <c r="LBP113" s="10"/>
      <c r="LBQ113" s="10"/>
      <c r="LBR113" s="10"/>
      <c r="LBS113" s="10"/>
      <c r="LBT113" s="10"/>
      <c r="LBU113" s="10"/>
      <c r="LBV113" s="10"/>
      <c r="LBW113" s="10"/>
      <c r="LBX113" s="10"/>
      <c r="LBY113" s="10"/>
      <c r="LBZ113" s="10"/>
      <c r="LCA113" s="10"/>
      <c r="LCB113" s="10"/>
      <c r="LCC113" s="10"/>
      <c r="LCD113" s="10"/>
      <c r="LCE113" s="10"/>
      <c r="LCF113" s="10"/>
      <c r="LCG113" s="10"/>
      <c r="LCH113" s="10"/>
      <c r="LCI113" s="10"/>
      <c r="LCJ113" s="10"/>
      <c r="LCK113" s="10"/>
      <c r="LCL113" s="10"/>
      <c r="LCM113" s="10"/>
      <c r="LCN113" s="10"/>
      <c r="LCO113" s="10"/>
      <c r="LCP113" s="10"/>
      <c r="LCQ113" s="10"/>
      <c r="LCR113" s="10"/>
      <c r="LCS113" s="10"/>
      <c r="LCT113" s="10"/>
      <c r="LCU113" s="10"/>
      <c r="LCV113" s="10"/>
      <c r="LCW113" s="10"/>
      <c r="LCX113" s="10"/>
      <c r="LCY113" s="10"/>
      <c r="LCZ113" s="10"/>
      <c r="LDA113" s="10"/>
      <c r="LDB113" s="10"/>
      <c r="LDC113" s="10"/>
      <c r="LDD113" s="10"/>
      <c r="LDE113" s="10"/>
      <c r="LDF113" s="10"/>
      <c r="LDG113" s="10"/>
      <c r="LDH113" s="10"/>
      <c r="LDI113" s="10"/>
      <c r="LDJ113" s="10"/>
      <c r="LDK113" s="10"/>
      <c r="LDL113" s="10"/>
      <c r="LDM113" s="10"/>
      <c r="LDN113" s="10"/>
      <c r="LDO113" s="10"/>
      <c r="LDP113" s="10"/>
      <c r="LDQ113" s="10"/>
      <c r="LDR113" s="10"/>
      <c r="LDS113" s="10"/>
      <c r="LDT113" s="10"/>
      <c r="LDU113" s="10"/>
      <c r="LDV113" s="10"/>
      <c r="LDW113" s="10"/>
      <c r="LDX113" s="10"/>
      <c r="LDY113" s="10"/>
      <c r="LDZ113" s="10"/>
      <c r="LEA113" s="10"/>
      <c r="LEB113" s="10"/>
      <c r="LEC113" s="10"/>
      <c r="LED113" s="10"/>
      <c r="LEE113" s="10"/>
      <c r="LEF113" s="10"/>
      <c r="LEG113" s="10"/>
      <c r="LEH113" s="10"/>
      <c r="LEI113" s="10"/>
      <c r="LEJ113" s="10"/>
      <c r="LEK113" s="10"/>
      <c r="LEL113" s="10"/>
      <c r="LEM113" s="10"/>
      <c r="LEN113" s="10"/>
      <c r="LEO113" s="10"/>
      <c r="LEP113" s="10"/>
      <c r="LEQ113" s="10"/>
      <c r="LER113" s="10"/>
      <c r="LES113" s="10"/>
      <c r="LET113" s="10"/>
      <c r="LEU113" s="10"/>
      <c r="LEV113" s="10"/>
      <c r="LEW113" s="10"/>
      <c r="LEX113" s="10"/>
      <c r="LEY113" s="10"/>
      <c r="LEZ113" s="10"/>
      <c r="LFA113" s="10"/>
      <c r="LFB113" s="10"/>
      <c r="LFC113" s="10"/>
      <c r="LFD113" s="10"/>
      <c r="LFE113" s="10"/>
      <c r="LFF113" s="10"/>
      <c r="LFG113" s="10"/>
      <c r="LFH113" s="10"/>
      <c r="LFI113" s="10"/>
      <c r="LFJ113" s="10"/>
      <c r="LFK113" s="10"/>
      <c r="LFL113" s="10"/>
      <c r="LFM113" s="10"/>
      <c r="LFN113" s="10"/>
      <c r="LFO113" s="10"/>
      <c r="LFP113" s="10"/>
      <c r="LFQ113" s="10"/>
      <c r="LFR113" s="10"/>
      <c r="LFS113" s="10"/>
      <c r="LFT113" s="10"/>
      <c r="LFU113" s="10"/>
      <c r="LFV113" s="10"/>
      <c r="LFW113" s="10"/>
      <c r="LFX113" s="10"/>
      <c r="LFY113" s="10"/>
      <c r="LFZ113" s="10"/>
      <c r="LGA113" s="10"/>
      <c r="LGB113" s="10"/>
      <c r="LGC113" s="10"/>
      <c r="LGD113" s="10"/>
      <c r="LGE113" s="10"/>
      <c r="LGF113" s="10"/>
      <c r="LGG113" s="10"/>
      <c r="LGH113" s="10"/>
      <c r="LGI113" s="10"/>
      <c r="LGJ113" s="10"/>
      <c r="LGK113" s="10"/>
      <c r="LGL113" s="10"/>
      <c r="LGM113" s="10"/>
      <c r="LGN113" s="10"/>
      <c r="LGO113" s="10"/>
      <c r="LGP113" s="10"/>
      <c r="LGQ113" s="10"/>
      <c r="LGR113" s="10"/>
      <c r="LGS113" s="10"/>
      <c r="LGT113" s="10"/>
      <c r="LGU113" s="10"/>
      <c r="LGV113" s="10"/>
      <c r="LGW113" s="10"/>
      <c r="LGX113" s="10"/>
      <c r="LGY113" s="10"/>
      <c r="LGZ113" s="10"/>
      <c r="LHA113" s="10"/>
      <c r="LHB113" s="10"/>
      <c r="LHC113" s="10"/>
      <c r="LHD113" s="10"/>
      <c r="LHE113" s="10"/>
      <c r="LHF113" s="10"/>
      <c r="LHG113" s="10"/>
      <c r="LHH113" s="10"/>
      <c r="LHI113" s="10"/>
      <c r="LHJ113" s="10"/>
      <c r="LHK113" s="10"/>
      <c r="LHL113" s="10"/>
      <c r="LHM113" s="10"/>
      <c r="LHN113" s="10"/>
      <c r="LHO113" s="10"/>
      <c r="LHP113" s="10"/>
      <c r="LHQ113" s="10"/>
      <c r="LHR113" s="10"/>
      <c r="LHS113" s="10"/>
      <c r="LHT113" s="10"/>
      <c r="LHU113" s="10"/>
      <c r="LHV113" s="10"/>
      <c r="LHW113" s="10"/>
      <c r="LHX113" s="10"/>
      <c r="LHY113" s="10"/>
      <c r="LHZ113" s="10"/>
      <c r="LIA113" s="10"/>
      <c r="LIB113" s="10"/>
      <c r="LIC113" s="10"/>
      <c r="LID113" s="10"/>
      <c r="LIE113" s="10"/>
      <c r="LIF113" s="10"/>
      <c r="LIG113" s="10"/>
      <c r="LIH113" s="10"/>
      <c r="LII113" s="10"/>
      <c r="LIJ113" s="10"/>
      <c r="LIK113" s="10"/>
      <c r="LIL113" s="10"/>
      <c r="LIM113" s="10"/>
      <c r="LIN113" s="10"/>
      <c r="LIO113" s="10"/>
      <c r="LIP113" s="10"/>
      <c r="LIQ113" s="10"/>
      <c r="LIR113" s="10"/>
      <c r="LIS113" s="10"/>
      <c r="LIT113" s="10"/>
      <c r="LIU113" s="10"/>
      <c r="LIV113" s="10"/>
      <c r="LIW113" s="10"/>
      <c r="LIX113" s="10"/>
      <c r="LIY113" s="10"/>
      <c r="LIZ113" s="10"/>
      <c r="LJA113" s="10"/>
      <c r="LJB113" s="10"/>
      <c r="LJC113" s="10"/>
      <c r="LJD113" s="10"/>
      <c r="LJE113" s="10"/>
      <c r="LJF113" s="10"/>
      <c r="LJG113" s="10"/>
      <c r="LJH113" s="10"/>
      <c r="LJI113" s="10"/>
      <c r="LJJ113" s="10"/>
      <c r="LJK113" s="10"/>
      <c r="LJL113" s="10"/>
      <c r="LJM113" s="10"/>
      <c r="LJN113" s="10"/>
      <c r="LJO113" s="10"/>
      <c r="LJP113" s="10"/>
      <c r="LJQ113" s="10"/>
      <c r="LJR113" s="10"/>
      <c r="LJS113" s="10"/>
      <c r="LJT113" s="10"/>
      <c r="LJU113" s="10"/>
      <c r="LJV113" s="10"/>
      <c r="LJW113" s="10"/>
      <c r="LJX113" s="10"/>
      <c r="LJY113" s="10"/>
      <c r="LJZ113" s="10"/>
      <c r="LKA113" s="10"/>
      <c r="LKB113" s="10"/>
      <c r="LKC113" s="10"/>
      <c r="LKD113" s="10"/>
      <c r="LKE113" s="10"/>
      <c r="LKF113" s="10"/>
      <c r="LKG113" s="10"/>
      <c r="LKH113" s="10"/>
      <c r="LKI113" s="10"/>
      <c r="LKJ113" s="10"/>
      <c r="LKK113" s="10"/>
      <c r="LKL113" s="10"/>
      <c r="LKM113" s="10"/>
      <c r="LKN113" s="10"/>
      <c r="LKO113" s="10"/>
      <c r="LKP113" s="10"/>
      <c r="LKQ113" s="10"/>
      <c r="LKR113" s="10"/>
      <c r="LKS113" s="10"/>
      <c r="LKT113" s="10"/>
      <c r="LKU113" s="10"/>
      <c r="LKV113" s="10"/>
      <c r="LKW113" s="10"/>
      <c r="LKX113" s="10"/>
      <c r="LKY113" s="10"/>
      <c r="LKZ113" s="10"/>
      <c r="LLA113" s="10"/>
      <c r="LLB113" s="10"/>
      <c r="LLC113" s="10"/>
      <c r="LLD113" s="10"/>
      <c r="LLE113" s="10"/>
      <c r="LLF113" s="10"/>
      <c r="LLG113" s="10"/>
      <c r="LLH113" s="10"/>
      <c r="LLI113" s="10"/>
      <c r="LLJ113" s="10"/>
      <c r="LLK113" s="10"/>
      <c r="LLL113" s="10"/>
      <c r="LLM113" s="10"/>
      <c r="LLN113" s="10"/>
      <c r="LLO113" s="10"/>
      <c r="LLP113" s="10"/>
      <c r="LLQ113" s="10"/>
      <c r="LLR113" s="10"/>
      <c r="LLS113" s="10"/>
      <c r="LLT113" s="10"/>
      <c r="LLU113" s="10"/>
      <c r="LLV113" s="10"/>
      <c r="LLW113" s="10"/>
      <c r="LLX113" s="10"/>
      <c r="LLY113" s="10"/>
      <c r="LLZ113" s="10"/>
      <c r="LMA113" s="10"/>
      <c r="LMB113" s="10"/>
      <c r="LMC113" s="10"/>
      <c r="LMD113" s="10"/>
      <c r="LME113" s="10"/>
      <c r="LMF113" s="10"/>
      <c r="LMG113" s="10"/>
      <c r="LMH113" s="10"/>
      <c r="LMI113" s="10"/>
      <c r="LMJ113" s="10"/>
      <c r="LMK113" s="10"/>
      <c r="LML113" s="10"/>
      <c r="LMM113" s="10"/>
      <c r="LMN113" s="10"/>
      <c r="LMO113" s="10"/>
      <c r="LMP113" s="10"/>
      <c r="LMQ113" s="10"/>
      <c r="LMR113" s="10"/>
      <c r="LMS113" s="10"/>
      <c r="LMT113" s="10"/>
      <c r="LMU113" s="10"/>
      <c r="LMV113" s="10"/>
      <c r="LMW113" s="10"/>
      <c r="LMX113" s="10"/>
      <c r="LMY113" s="10"/>
      <c r="LMZ113" s="10"/>
      <c r="LNA113" s="10"/>
      <c r="LNB113" s="10"/>
      <c r="LNC113" s="10"/>
      <c r="LND113" s="10"/>
      <c r="LNE113" s="10"/>
      <c r="LNF113" s="10"/>
      <c r="LNG113" s="10"/>
      <c r="LNH113" s="10"/>
      <c r="LNI113" s="10"/>
      <c r="LNJ113" s="10"/>
      <c r="LNK113" s="10"/>
      <c r="LNL113" s="10"/>
      <c r="LNM113" s="10"/>
      <c r="LNN113" s="10"/>
      <c r="LNO113" s="10"/>
      <c r="LNP113" s="10"/>
      <c r="LNQ113" s="10"/>
      <c r="LNR113" s="10"/>
      <c r="LNS113" s="10"/>
      <c r="LNT113" s="10"/>
      <c r="LNU113" s="10"/>
      <c r="LNV113" s="10"/>
      <c r="LNW113" s="10"/>
      <c r="LNX113" s="10"/>
      <c r="LNY113" s="10"/>
      <c r="LNZ113" s="10"/>
      <c r="LOA113" s="10"/>
      <c r="LOB113" s="10"/>
      <c r="LOC113" s="10"/>
      <c r="LOD113" s="10"/>
      <c r="LOE113" s="10"/>
      <c r="LOF113" s="10"/>
      <c r="LOG113" s="10"/>
      <c r="LOH113" s="10"/>
      <c r="LOI113" s="10"/>
      <c r="LOJ113" s="10"/>
      <c r="LOK113" s="10"/>
      <c r="LOL113" s="10"/>
      <c r="LOM113" s="10"/>
      <c r="LON113" s="10"/>
      <c r="LOO113" s="10"/>
      <c r="LOP113" s="10"/>
      <c r="LOQ113" s="10"/>
      <c r="LOR113" s="10"/>
      <c r="LOS113" s="10"/>
      <c r="LOT113" s="10"/>
      <c r="LOU113" s="10"/>
      <c r="LOV113" s="10"/>
      <c r="LOW113" s="10"/>
      <c r="LOX113" s="10"/>
      <c r="LOY113" s="10"/>
      <c r="LOZ113" s="10"/>
      <c r="LPA113" s="10"/>
      <c r="LPB113" s="10"/>
      <c r="LPC113" s="10"/>
      <c r="LPD113" s="10"/>
      <c r="LPE113" s="10"/>
      <c r="LPF113" s="10"/>
      <c r="LPG113" s="10"/>
      <c r="LPH113" s="10"/>
      <c r="LPI113" s="10"/>
      <c r="LPJ113" s="10"/>
      <c r="LPK113" s="10"/>
      <c r="LPL113" s="10"/>
      <c r="LPM113" s="10"/>
      <c r="LPN113" s="10"/>
      <c r="LPO113" s="10"/>
      <c r="LPP113" s="10"/>
      <c r="LPQ113" s="10"/>
      <c r="LPR113" s="10"/>
      <c r="LPS113" s="10"/>
      <c r="LPT113" s="10"/>
      <c r="LPU113" s="10"/>
      <c r="LPV113" s="10"/>
      <c r="LPW113" s="10"/>
      <c r="LPX113" s="10"/>
      <c r="LPY113" s="10"/>
      <c r="LPZ113" s="10"/>
      <c r="LQA113" s="10"/>
      <c r="LQB113" s="10"/>
      <c r="LQC113" s="10"/>
      <c r="LQD113" s="10"/>
      <c r="LQE113" s="10"/>
      <c r="LQF113" s="10"/>
      <c r="LQG113" s="10"/>
      <c r="LQH113" s="10"/>
      <c r="LQI113" s="10"/>
      <c r="LQJ113" s="10"/>
      <c r="LQK113" s="10"/>
      <c r="LQL113" s="10"/>
      <c r="LQM113" s="10"/>
      <c r="LQN113" s="10"/>
      <c r="LQO113" s="10"/>
      <c r="LQP113" s="10"/>
      <c r="LQQ113" s="10"/>
      <c r="LQR113" s="10"/>
      <c r="LQS113" s="10"/>
      <c r="LQT113" s="10"/>
      <c r="LQU113" s="10"/>
      <c r="LQV113" s="10"/>
      <c r="LQW113" s="10"/>
      <c r="LQX113" s="10"/>
      <c r="LQY113" s="10"/>
      <c r="LQZ113" s="10"/>
      <c r="LRA113" s="10"/>
      <c r="LRB113" s="10"/>
      <c r="LRC113" s="10"/>
      <c r="LRD113" s="10"/>
      <c r="LRE113" s="10"/>
      <c r="LRF113" s="10"/>
      <c r="LRG113" s="10"/>
      <c r="LRH113" s="10"/>
      <c r="LRI113" s="10"/>
      <c r="LRJ113" s="10"/>
      <c r="LRK113" s="10"/>
      <c r="LRL113" s="10"/>
      <c r="LRM113" s="10"/>
      <c r="LRN113" s="10"/>
      <c r="LRO113" s="10"/>
      <c r="LRP113" s="10"/>
      <c r="LRQ113" s="10"/>
      <c r="LRR113" s="10"/>
      <c r="LRS113" s="10"/>
      <c r="LRT113" s="10"/>
      <c r="LRU113" s="10"/>
      <c r="LRV113" s="10"/>
      <c r="LRW113" s="10"/>
      <c r="LRX113" s="10"/>
      <c r="LRY113" s="10"/>
      <c r="LRZ113" s="10"/>
      <c r="LSA113" s="10"/>
      <c r="LSB113" s="10"/>
      <c r="LSC113" s="10"/>
      <c r="LSD113" s="10"/>
      <c r="LSE113" s="10"/>
      <c r="LSF113" s="10"/>
      <c r="LSG113" s="10"/>
      <c r="LSH113" s="10"/>
      <c r="LSI113" s="10"/>
      <c r="LSJ113" s="10"/>
      <c r="LSK113" s="10"/>
      <c r="LSL113" s="10"/>
      <c r="LSM113" s="10"/>
      <c r="LSN113" s="10"/>
      <c r="LSO113" s="10"/>
      <c r="LSP113" s="10"/>
      <c r="LSQ113" s="10"/>
      <c r="LSR113" s="10"/>
      <c r="LSS113" s="10"/>
      <c r="LST113" s="10"/>
      <c r="LSU113" s="10"/>
      <c r="LSV113" s="10"/>
      <c r="LSW113" s="10"/>
      <c r="LSX113" s="10"/>
      <c r="LSY113" s="10"/>
      <c r="LSZ113" s="10"/>
      <c r="LTA113" s="10"/>
      <c r="LTB113" s="10"/>
      <c r="LTC113" s="10"/>
      <c r="LTD113" s="10"/>
      <c r="LTE113" s="10"/>
      <c r="LTF113" s="10"/>
      <c r="LTG113" s="10"/>
      <c r="LTH113" s="10"/>
      <c r="LTI113" s="10"/>
      <c r="LTJ113" s="10"/>
      <c r="LTK113" s="10"/>
      <c r="LTL113" s="10"/>
      <c r="LTM113" s="10"/>
      <c r="LTN113" s="10"/>
      <c r="LTO113" s="10"/>
      <c r="LTP113" s="10"/>
      <c r="LTQ113" s="10"/>
      <c r="LTR113" s="10"/>
      <c r="LTS113" s="10"/>
      <c r="LTT113" s="10"/>
      <c r="LTU113" s="10"/>
      <c r="LTV113" s="10"/>
      <c r="LTW113" s="10"/>
      <c r="LTX113" s="10"/>
      <c r="LTY113" s="10"/>
      <c r="LTZ113" s="10"/>
      <c r="LUA113" s="10"/>
      <c r="LUB113" s="10"/>
      <c r="LUC113" s="10"/>
      <c r="LUD113" s="10"/>
      <c r="LUE113" s="10"/>
      <c r="LUF113" s="10"/>
      <c r="LUG113" s="10"/>
      <c r="LUH113" s="10"/>
      <c r="LUI113" s="10"/>
      <c r="LUJ113" s="10"/>
      <c r="LUK113" s="10"/>
      <c r="LUL113" s="10"/>
      <c r="LUM113" s="10"/>
      <c r="LUN113" s="10"/>
      <c r="LUO113" s="10"/>
      <c r="LUP113" s="10"/>
      <c r="LUQ113" s="10"/>
      <c r="LUR113" s="10"/>
      <c r="LUS113" s="10"/>
      <c r="LUT113" s="10"/>
      <c r="LUU113" s="10"/>
      <c r="LUV113" s="10"/>
      <c r="LUW113" s="10"/>
      <c r="LUX113" s="10"/>
      <c r="LUY113" s="10"/>
      <c r="LUZ113" s="10"/>
      <c r="LVA113" s="10"/>
      <c r="LVB113" s="10"/>
      <c r="LVC113" s="10"/>
      <c r="LVD113" s="10"/>
      <c r="LVE113" s="10"/>
      <c r="LVF113" s="10"/>
      <c r="LVG113" s="10"/>
      <c r="LVH113" s="10"/>
      <c r="LVI113" s="10"/>
      <c r="LVJ113" s="10"/>
      <c r="LVK113" s="10"/>
      <c r="LVL113" s="10"/>
      <c r="LVM113" s="10"/>
      <c r="LVN113" s="10"/>
      <c r="LVO113" s="10"/>
      <c r="LVP113" s="10"/>
      <c r="LVQ113" s="10"/>
      <c r="LVR113" s="10"/>
      <c r="LVS113" s="10"/>
      <c r="LVT113" s="10"/>
      <c r="LVU113" s="10"/>
      <c r="LVV113" s="10"/>
      <c r="LVW113" s="10"/>
      <c r="LVX113" s="10"/>
      <c r="LVY113" s="10"/>
      <c r="LVZ113" s="10"/>
      <c r="LWA113" s="10"/>
      <c r="LWB113" s="10"/>
      <c r="LWC113" s="10"/>
      <c r="LWD113" s="10"/>
      <c r="LWE113" s="10"/>
      <c r="LWF113" s="10"/>
      <c r="LWG113" s="10"/>
      <c r="LWH113" s="10"/>
      <c r="LWI113" s="10"/>
      <c r="LWJ113" s="10"/>
      <c r="LWK113" s="10"/>
      <c r="LWL113" s="10"/>
      <c r="LWM113" s="10"/>
      <c r="LWN113" s="10"/>
      <c r="LWO113" s="10"/>
      <c r="LWP113" s="10"/>
      <c r="LWQ113" s="10"/>
      <c r="LWR113" s="10"/>
      <c r="LWS113" s="10"/>
      <c r="LWT113" s="10"/>
      <c r="LWU113" s="10"/>
      <c r="LWV113" s="10"/>
      <c r="LWW113" s="10"/>
      <c r="LWX113" s="10"/>
      <c r="LWY113" s="10"/>
      <c r="LWZ113" s="10"/>
      <c r="LXA113" s="10"/>
      <c r="LXB113" s="10"/>
      <c r="LXC113" s="10"/>
      <c r="LXD113" s="10"/>
      <c r="LXE113" s="10"/>
      <c r="LXF113" s="10"/>
      <c r="LXG113" s="10"/>
      <c r="LXH113" s="10"/>
      <c r="LXI113" s="10"/>
      <c r="LXJ113" s="10"/>
      <c r="LXK113" s="10"/>
      <c r="LXL113" s="10"/>
      <c r="LXM113" s="10"/>
      <c r="LXN113" s="10"/>
      <c r="LXO113" s="10"/>
      <c r="LXP113" s="10"/>
      <c r="LXQ113" s="10"/>
      <c r="LXR113" s="10"/>
      <c r="LXS113" s="10"/>
      <c r="LXT113" s="10"/>
      <c r="LXU113" s="10"/>
      <c r="LXV113" s="10"/>
      <c r="LXW113" s="10"/>
      <c r="LXX113" s="10"/>
      <c r="LXY113" s="10"/>
      <c r="LXZ113" s="10"/>
      <c r="LYA113" s="10"/>
      <c r="LYB113" s="10"/>
      <c r="LYC113" s="10"/>
      <c r="LYD113" s="10"/>
      <c r="LYE113" s="10"/>
      <c r="LYF113" s="10"/>
      <c r="LYG113" s="10"/>
      <c r="LYH113" s="10"/>
      <c r="LYI113" s="10"/>
      <c r="LYJ113" s="10"/>
      <c r="LYK113" s="10"/>
      <c r="LYL113" s="10"/>
      <c r="LYM113" s="10"/>
      <c r="LYN113" s="10"/>
      <c r="LYO113" s="10"/>
      <c r="LYP113" s="10"/>
      <c r="LYQ113" s="10"/>
      <c r="LYR113" s="10"/>
      <c r="LYS113" s="10"/>
      <c r="LYT113" s="10"/>
      <c r="LYU113" s="10"/>
      <c r="LYV113" s="10"/>
      <c r="LYW113" s="10"/>
      <c r="LYX113" s="10"/>
      <c r="LYY113" s="10"/>
      <c r="LYZ113" s="10"/>
      <c r="LZA113" s="10"/>
      <c r="LZB113" s="10"/>
      <c r="LZC113" s="10"/>
      <c r="LZD113" s="10"/>
      <c r="LZE113" s="10"/>
      <c r="LZF113" s="10"/>
      <c r="LZG113" s="10"/>
      <c r="LZH113" s="10"/>
      <c r="LZI113" s="10"/>
      <c r="LZJ113" s="10"/>
      <c r="LZK113" s="10"/>
      <c r="LZL113" s="10"/>
      <c r="LZM113" s="10"/>
      <c r="LZN113" s="10"/>
      <c r="LZO113" s="10"/>
      <c r="LZP113" s="10"/>
      <c r="LZQ113" s="10"/>
      <c r="LZR113" s="10"/>
      <c r="LZS113" s="10"/>
      <c r="LZT113" s="10"/>
      <c r="LZU113" s="10"/>
      <c r="LZV113" s="10"/>
      <c r="LZW113" s="10"/>
      <c r="LZX113" s="10"/>
      <c r="LZY113" s="10"/>
      <c r="LZZ113" s="10"/>
      <c r="MAA113" s="10"/>
      <c r="MAB113" s="10"/>
      <c r="MAC113" s="10"/>
      <c r="MAD113" s="10"/>
      <c r="MAE113" s="10"/>
      <c r="MAF113" s="10"/>
      <c r="MAG113" s="10"/>
      <c r="MAH113" s="10"/>
      <c r="MAI113" s="10"/>
      <c r="MAJ113" s="10"/>
      <c r="MAK113" s="10"/>
      <c r="MAL113" s="10"/>
      <c r="MAM113" s="10"/>
      <c r="MAN113" s="10"/>
      <c r="MAO113" s="10"/>
      <c r="MAP113" s="10"/>
      <c r="MAQ113" s="10"/>
      <c r="MAR113" s="10"/>
      <c r="MAS113" s="10"/>
      <c r="MAT113" s="10"/>
      <c r="MAU113" s="10"/>
      <c r="MAV113" s="10"/>
      <c r="MAW113" s="10"/>
      <c r="MAX113" s="10"/>
      <c r="MAY113" s="10"/>
      <c r="MAZ113" s="10"/>
      <c r="MBA113" s="10"/>
      <c r="MBB113" s="10"/>
      <c r="MBC113" s="10"/>
      <c r="MBD113" s="10"/>
      <c r="MBE113" s="10"/>
      <c r="MBF113" s="10"/>
      <c r="MBG113" s="10"/>
      <c r="MBH113" s="10"/>
      <c r="MBI113" s="10"/>
      <c r="MBJ113" s="10"/>
      <c r="MBK113" s="10"/>
      <c r="MBL113" s="10"/>
      <c r="MBM113" s="10"/>
      <c r="MBN113" s="10"/>
      <c r="MBO113" s="10"/>
      <c r="MBP113" s="10"/>
      <c r="MBQ113" s="10"/>
      <c r="MBR113" s="10"/>
      <c r="MBS113" s="10"/>
      <c r="MBT113" s="10"/>
      <c r="MBU113" s="10"/>
      <c r="MBV113" s="10"/>
      <c r="MBW113" s="10"/>
      <c r="MBX113" s="10"/>
      <c r="MBY113" s="10"/>
      <c r="MBZ113" s="10"/>
      <c r="MCA113" s="10"/>
      <c r="MCB113" s="10"/>
      <c r="MCC113" s="10"/>
      <c r="MCD113" s="10"/>
      <c r="MCE113" s="10"/>
      <c r="MCF113" s="10"/>
      <c r="MCG113" s="10"/>
      <c r="MCH113" s="10"/>
      <c r="MCI113" s="10"/>
      <c r="MCJ113" s="10"/>
      <c r="MCK113" s="10"/>
      <c r="MCL113" s="10"/>
      <c r="MCM113" s="10"/>
      <c r="MCN113" s="10"/>
      <c r="MCO113" s="10"/>
      <c r="MCP113" s="10"/>
      <c r="MCQ113" s="10"/>
      <c r="MCR113" s="10"/>
      <c r="MCS113" s="10"/>
      <c r="MCT113" s="10"/>
      <c r="MCU113" s="10"/>
      <c r="MCV113" s="10"/>
      <c r="MCW113" s="10"/>
      <c r="MCX113" s="10"/>
      <c r="MCY113" s="10"/>
      <c r="MCZ113" s="10"/>
      <c r="MDA113" s="10"/>
      <c r="MDB113" s="10"/>
      <c r="MDC113" s="10"/>
      <c r="MDD113" s="10"/>
      <c r="MDE113" s="10"/>
      <c r="MDF113" s="10"/>
      <c r="MDG113" s="10"/>
      <c r="MDH113" s="10"/>
      <c r="MDI113" s="10"/>
      <c r="MDJ113" s="10"/>
      <c r="MDK113" s="10"/>
      <c r="MDL113" s="10"/>
      <c r="MDM113" s="10"/>
      <c r="MDN113" s="10"/>
      <c r="MDO113" s="10"/>
      <c r="MDP113" s="10"/>
      <c r="MDQ113" s="10"/>
      <c r="MDR113" s="10"/>
      <c r="MDS113" s="10"/>
      <c r="MDT113" s="10"/>
      <c r="MDU113" s="10"/>
      <c r="MDV113" s="10"/>
      <c r="MDW113" s="10"/>
      <c r="MDX113" s="10"/>
      <c r="MDY113" s="10"/>
      <c r="MDZ113" s="10"/>
      <c r="MEA113" s="10"/>
      <c r="MEB113" s="10"/>
      <c r="MEC113" s="10"/>
      <c r="MED113" s="10"/>
      <c r="MEE113" s="10"/>
      <c r="MEF113" s="10"/>
      <c r="MEG113" s="10"/>
      <c r="MEH113" s="10"/>
      <c r="MEI113" s="10"/>
      <c r="MEJ113" s="10"/>
      <c r="MEK113" s="10"/>
      <c r="MEL113" s="10"/>
      <c r="MEM113" s="10"/>
      <c r="MEN113" s="10"/>
      <c r="MEO113" s="10"/>
      <c r="MEP113" s="10"/>
      <c r="MEQ113" s="10"/>
      <c r="MER113" s="10"/>
      <c r="MES113" s="10"/>
      <c r="MET113" s="10"/>
      <c r="MEU113" s="10"/>
      <c r="MEV113" s="10"/>
      <c r="MEW113" s="10"/>
      <c r="MEX113" s="10"/>
      <c r="MEY113" s="10"/>
      <c r="MEZ113" s="10"/>
      <c r="MFA113" s="10"/>
      <c r="MFB113" s="10"/>
      <c r="MFC113" s="10"/>
      <c r="MFD113" s="10"/>
      <c r="MFE113" s="10"/>
      <c r="MFF113" s="10"/>
      <c r="MFG113" s="10"/>
      <c r="MFH113" s="10"/>
      <c r="MFI113" s="10"/>
      <c r="MFJ113" s="10"/>
      <c r="MFK113" s="10"/>
      <c r="MFL113" s="10"/>
      <c r="MFM113" s="10"/>
      <c r="MFN113" s="10"/>
      <c r="MFO113" s="10"/>
      <c r="MFP113" s="10"/>
      <c r="MFQ113" s="10"/>
      <c r="MFR113" s="10"/>
      <c r="MFS113" s="10"/>
      <c r="MFT113" s="10"/>
      <c r="MFU113" s="10"/>
      <c r="MFV113" s="10"/>
      <c r="MFW113" s="10"/>
      <c r="MFX113" s="10"/>
      <c r="MFY113" s="10"/>
      <c r="MFZ113" s="10"/>
      <c r="MGA113" s="10"/>
      <c r="MGB113" s="10"/>
      <c r="MGC113" s="10"/>
      <c r="MGD113" s="10"/>
      <c r="MGE113" s="10"/>
      <c r="MGF113" s="10"/>
      <c r="MGG113" s="10"/>
      <c r="MGH113" s="10"/>
      <c r="MGI113" s="10"/>
      <c r="MGJ113" s="10"/>
      <c r="MGK113" s="10"/>
      <c r="MGL113" s="10"/>
      <c r="MGM113" s="10"/>
      <c r="MGN113" s="10"/>
      <c r="MGO113" s="10"/>
      <c r="MGP113" s="10"/>
      <c r="MGQ113" s="10"/>
      <c r="MGR113" s="10"/>
      <c r="MGS113" s="10"/>
      <c r="MGT113" s="10"/>
      <c r="MGU113" s="10"/>
      <c r="MGV113" s="10"/>
      <c r="MGW113" s="10"/>
      <c r="MGX113" s="10"/>
      <c r="MGY113" s="10"/>
      <c r="MGZ113" s="10"/>
      <c r="MHA113" s="10"/>
      <c r="MHB113" s="10"/>
      <c r="MHC113" s="10"/>
      <c r="MHD113" s="10"/>
      <c r="MHE113" s="10"/>
      <c r="MHF113" s="10"/>
      <c r="MHG113" s="10"/>
      <c r="MHH113" s="10"/>
      <c r="MHI113" s="10"/>
      <c r="MHJ113" s="10"/>
      <c r="MHK113" s="10"/>
      <c r="MHL113" s="10"/>
      <c r="MHM113" s="10"/>
      <c r="MHN113" s="10"/>
      <c r="MHO113" s="10"/>
      <c r="MHP113" s="10"/>
      <c r="MHQ113" s="10"/>
      <c r="MHR113" s="10"/>
      <c r="MHS113" s="10"/>
      <c r="MHT113" s="10"/>
      <c r="MHU113" s="10"/>
      <c r="MHV113" s="10"/>
      <c r="MHW113" s="10"/>
      <c r="MHX113" s="10"/>
      <c r="MHY113" s="10"/>
      <c r="MHZ113" s="10"/>
      <c r="MIA113" s="10"/>
      <c r="MIB113" s="10"/>
      <c r="MIC113" s="10"/>
      <c r="MID113" s="10"/>
      <c r="MIE113" s="10"/>
      <c r="MIF113" s="10"/>
      <c r="MIG113" s="10"/>
      <c r="MIH113" s="10"/>
      <c r="MII113" s="10"/>
      <c r="MIJ113" s="10"/>
      <c r="MIK113" s="10"/>
      <c r="MIL113" s="10"/>
      <c r="MIM113" s="10"/>
      <c r="MIN113" s="10"/>
      <c r="MIO113" s="10"/>
      <c r="MIP113" s="10"/>
      <c r="MIQ113" s="10"/>
      <c r="MIR113" s="10"/>
      <c r="MIS113" s="10"/>
      <c r="MIT113" s="10"/>
      <c r="MIU113" s="10"/>
      <c r="MIV113" s="10"/>
      <c r="MIW113" s="10"/>
      <c r="MIX113" s="10"/>
      <c r="MIY113" s="10"/>
      <c r="MIZ113" s="10"/>
      <c r="MJA113" s="10"/>
      <c r="MJB113" s="10"/>
      <c r="MJC113" s="10"/>
      <c r="MJD113" s="10"/>
      <c r="MJE113" s="10"/>
      <c r="MJF113" s="10"/>
      <c r="MJG113" s="10"/>
      <c r="MJH113" s="10"/>
      <c r="MJI113" s="10"/>
      <c r="MJJ113" s="10"/>
      <c r="MJK113" s="10"/>
      <c r="MJL113" s="10"/>
      <c r="MJM113" s="10"/>
      <c r="MJN113" s="10"/>
      <c r="MJO113" s="10"/>
      <c r="MJP113" s="10"/>
      <c r="MJQ113" s="10"/>
      <c r="MJR113" s="10"/>
      <c r="MJS113" s="10"/>
      <c r="MJT113" s="10"/>
      <c r="MJU113" s="10"/>
      <c r="MJV113" s="10"/>
      <c r="MJW113" s="10"/>
      <c r="MJX113" s="10"/>
      <c r="MJY113" s="10"/>
      <c r="MJZ113" s="10"/>
      <c r="MKA113" s="10"/>
      <c r="MKB113" s="10"/>
      <c r="MKC113" s="10"/>
      <c r="MKD113" s="10"/>
      <c r="MKE113" s="10"/>
      <c r="MKF113" s="10"/>
      <c r="MKG113" s="10"/>
      <c r="MKH113" s="10"/>
      <c r="MKI113" s="10"/>
      <c r="MKJ113" s="10"/>
      <c r="MKK113" s="10"/>
      <c r="MKL113" s="10"/>
      <c r="MKM113" s="10"/>
      <c r="MKN113" s="10"/>
      <c r="MKO113" s="10"/>
      <c r="MKP113" s="10"/>
      <c r="MKQ113" s="10"/>
      <c r="MKR113" s="10"/>
      <c r="MKS113" s="10"/>
      <c r="MKT113" s="10"/>
      <c r="MKU113" s="10"/>
      <c r="MKV113" s="10"/>
      <c r="MKW113" s="10"/>
      <c r="MKX113" s="10"/>
      <c r="MKY113" s="10"/>
      <c r="MKZ113" s="10"/>
      <c r="MLA113" s="10"/>
      <c r="MLB113" s="10"/>
      <c r="MLC113" s="10"/>
      <c r="MLD113" s="10"/>
      <c r="MLE113" s="10"/>
      <c r="MLF113" s="10"/>
      <c r="MLG113" s="10"/>
      <c r="MLH113" s="10"/>
      <c r="MLI113" s="10"/>
      <c r="MLJ113" s="10"/>
      <c r="MLK113" s="10"/>
      <c r="MLL113" s="10"/>
      <c r="MLM113" s="10"/>
      <c r="MLN113" s="10"/>
      <c r="MLO113" s="10"/>
      <c r="MLP113" s="10"/>
      <c r="MLQ113" s="10"/>
      <c r="MLR113" s="10"/>
      <c r="MLS113" s="10"/>
      <c r="MLT113" s="10"/>
      <c r="MLU113" s="10"/>
      <c r="MLV113" s="10"/>
      <c r="MLW113" s="10"/>
      <c r="MLX113" s="10"/>
      <c r="MLY113" s="10"/>
      <c r="MLZ113" s="10"/>
      <c r="MMA113" s="10"/>
      <c r="MMB113" s="10"/>
      <c r="MMC113" s="10"/>
      <c r="MMD113" s="10"/>
      <c r="MME113" s="10"/>
      <c r="MMF113" s="10"/>
      <c r="MMG113" s="10"/>
      <c r="MMH113" s="10"/>
      <c r="MMI113" s="10"/>
      <c r="MMJ113" s="10"/>
      <c r="MMK113" s="10"/>
      <c r="MML113" s="10"/>
      <c r="MMM113" s="10"/>
      <c r="MMN113" s="10"/>
      <c r="MMO113" s="10"/>
      <c r="MMP113" s="10"/>
      <c r="MMQ113" s="10"/>
      <c r="MMR113" s="10"/>
      <c r="MMS113" s="10"/>
      <c r="MMT113" s="10"/>
      <c r="MMU113" s="10"/>
      <c r="MMV113" s="10"/>
      <c r="MMW113" s="10"/>
      <c r="MMX113" s="10"/>
      <c r="MMY113" s="10"/>
      <c r="MMZ113" s="10"/>
      <c r="MNA113" s="10"/>
      <c r="MNB113" s="10"/>
      <c r="MNC113" s="10"/>
      <c r="MND113" s="10"/>
      <c r="MNE113" s="10"/>
      <c r="MNF113" s="10"/>
      <c r="MNG113" s="10"/>
      <c r="MNH113" s="10"/>
      <c r="MNI113" s="10"/>
      <c r="MNJ113" s="10"/>
      <c r="MNK113" s="10"/>
      <c r="MNL113" s="10"/>
      <c r="MNM113" s="10"/>
      <c r="MNN113" s="10"/>
      <c r="MNO113" s="10"/>
      <c r="MNP113" s="10"/>
      <c r="MNQ113" s="10"/>
      <c r="MNR113" s="10"/>
      <c r="MNS113" s="10"/>
      <c r="MNT113" s="10"/>
      <c r="MNU113" s="10"/>
      <c r="MNV113" s="10"/>
      <c r="MNW113" s="10"/>
      <c r="MNX113" s="10"/>
      <c r="MNY113" s="10"/>
      <c r="MNZ113" s="10"/>
      <c r="MOA113" s="10"/>
      <c r="MOB113" s="10"/>
      <c r="MOC113" s="10"/>
      <c r="MOD113" s="10"/>
      <c r="MOE113" s="10"/>
      <c r="MOF113" s="10"/>
      <c r="MOG113" s="10"/>
      <c r="MOH113" s="10"/>
      <c r="MOI113" s="10"/>
      <c r="MOJ113" s="10"/>
      <c r="MOK113" s="10"/>
      <c r="MOL113" s="10"/>
      <c r="MOM113" s="10"/>
      <c r="MON113" s="10"/>
      <c r="MOO113" s="10"/>
      <c r="MOP113" s="10"/>
      <c r="MOQ113" s="10"/>
      <c r="MOR113" s="10"/>
      <c r="MOS113" s="10"/>
      <c r="MOT113" s="10"/>
      <c r="MOU113" s="10"/>
      <c r="MOV113" s="10"/>
      <c r="MOW113" s="10"/>
      <c r="MOX113" s="10"/>
      <c r="MOY113" s="10"/>
      <c r="MOZ113" s="10"/>
      <c r="MPA113" s="10"/>
      <c r="MPB113" s="10"/>
      <c r="MPC113" s="10"/>
      <c r="MPD113" s="10"/>
      <c r="MPE113" s="10"/>
      <c r="MPF113" s="10"/>
      <c r="MPG113" s="10"/>
      <c r="MPH113" s="10"/>
      <c r="MPI113" s="10"/>
      <c r="MPJ113" s="10"/>
      <c r="MPK113" s="10"/>
      <c r="MPL113" s="10"/>
      <c r="MPM113" s="10"/>
      <c r="MPN113" s="10"/>
      <c r="MPO113" s="10"/>
      <c r="MPP113" s="10"/>
      <c r="MPQ113" s="10"/>
      <c r="MPR113" s="10"/>
      <c r="MPS113" s="10"/>
      <c r="MPT113" s="10"/>
      <c r="MPU113" s="10"/>
      <c r="MPV113" s="10"/>
      <c r="MPW113" s="10"/>
      <c r="MPX113" s="10"/>
      <c r="MPY113" s="10"/>
      <c r="MPZ113" s="10"/>
      <c r="MQA113" s="10"/>
      <c r="MQB113" s="10"/>
      <c r="MQC113" s="10"/>
      <c r="MQD113" s="10"/>
      <c r="MQE113" s="10"/>
      <c r="MQF113" s="10"/>
      <c r="MQG113" s="10"/>
      <c r="MQH113" s="10"/>
      <c r="MQI113" s="10"/>
      <c r="MQJ113" s="10"/>
      <c r="MQK113" s="10"/>
      <c r="MQL113" s="10"/>
      <c r="MQM113" s="10"/>
      <c r="MQN113" s="10"/>
      <c r="MQO113" s="10"/>
      <c r="MQP113" s="10"/>
      <c r="MQQ113" s="10"/>
      <c r="MQR113" s="10"/>
      <c r="MQS113" s="10"/>
      <c r="MQT113" s="10"/>
      <c r="MQU113" s="10"/>
      <c r="MQV113" s="10"/>
      <c r="MQW113" s="10"/>
      <c r="MQX113" s="10"/>
      <c r="MQY113" s="10"/>
      <c r="MQZ113" s="10"/>
      <c r="MRA113" s="10"/>
      <c r="MRB113" s="10"/>
      <c r="MRC113" s="10"/>
      <c r="MRD113" s="10"/>
      <c r="MRE113" s="10"/>
      <c r="MRF113" s="10"/>
      <c r="MRG113" s="10"/>
      <c r="MRH113" s="10"/>
      <c r="MRI113" s="10"/>
      <c r="MRJ113" s="10"/>
      <c r="MRK113" s="10"/>
      <c r="MRL113" s="10"/>
      <c r="MRM113" s="10"/>
      <c r="MRN113" s="10"/>
      <c r="MRO113" s="10"/>
      <c r="MRP113" s="10"/>
      <c r="MRQ113" s="10"/>
      <c r="MRR113" s="10"/>
      <c r="MRS113" s="10"/>
      <c r="MRT113" s="10"/>
      <c r="MRU113" s="10"/>
      <c r="MRV113" s="10"/>
      <c r="MRW113" s="10"/>
      <c r="MRX113" s="10"/>
      <c r="MRY113" s="10"/>
      <c r="MRZ113" s="10"/>
      <c r="MSA113" s="10"/>
      <c r="MSB113" s="10"/>
      <c r="MSC113" s="10"/>
      <c r="MSD113" s="10"/>
      <c r="MSE113" s="10"/>
      <c r="MSF113" s="10"/>
      <c r="MSG113" s="10"/>
      <c r="MSH113" s="10"/>
      <c r="MSI113" s="10"/>
      <c r="MSJ113" s="10"/>
      <c r="MSK113" s="10"/>
      <c r="MSL113" s="10"/>
      <c r="MSM113" s="10"/>
      <c r="MSN113" s="10"/>
      <c r="MSO113" s="10"/>
      <c r="MSP113" s="10"/>
      <c r="MSQ113" s="10"/>
      <c r="MSR113" s="10"/>
      <c r="MSS113" s="10"/>
      <c r="MST113" s="10"/>
      <c r="MSU113" s="10"/>
      <c r="MSV113" s="10"/>
      <c r="MSW113" s="10"/>
      <c r="MSX113" s="10"/>
      <c r="MSY113" s="10"/>
      <c r="MSZ113" s="10"/>
      <c r="MTA113" s="10"/>
      <c r="MTB113" s="10"/>
      <c r="MTC113" s="10"/>
      <c r="MTD113" s="10"/>
      <c r="MTE113" s="10"/>
      <c r="MTF113" s="10"/>
      <c r="MTG113" s="10"/>
      <c r="MTH113" s="10"/>
      <c r="MTI113" s="10"/>
      <c r="MTJ113" s="10"/>
      <c r="MTK113" s="10"/>
      <c r="MTL113" s="10"/>
      <c r="MTM113" s="10"/>
      <c r="MTN113" s="10"/>
      <c r="MTO113" s="10"/>
      <c r="MTP113" s="10"/>
      <c r="MTQ113" s="10"/>
      <c r="MTR113" s="10"/>
      <c r="MTS113" s="10"/>
      <c r="MTT113" s="10"/>
      <c r="MTU113" s="10"/>
      <c r="MTV113" s="10"/>
      <c r="MTW113" s="10"/>
      <c r="MTX113" s="10"/>
      <c r="MTY113" s="10"/>
      <c r="MTZ113" s="10"/>
      <c r="MUA113" s="10"/>
      <c r="MUB113" s="10"/>
      <c r="MUC113" s="10"/>
      <c r="MUD113" s="10"/>
      <c r="MUE113" s="10"/>
      <c r="MUF113" s="10"/>
      <c r="MUG113" s="10"/>
      <c r="MUH113" s="10"/>
      <c r="MUI113" s="10"/>
      <c r="MUJ113" s="10"/>
      <c r="MUK113" s="10"/>
      <c r="MUL113" s="10"/>
      <c r="MUM113" s="10"/>
      <c r="MUN113" s="10"/>
      <c r="MUO113" s="10"/>
      <c r="MUP113" s="10"/>
      <c r="MUQ113" s="10"/>
      <c r="MUR113" s="10"/>
      <c r="MUS113" s="10"/>
      <c r="MUT113" s="10"/>
      <c r="MUU113" s="10"/>
      <c r="MUV113" s="10"/>
      <c r="MUW113" s="10"/>
      <c r="MUX113" s="10"/>
      <c r="MUY113" s="10"/>
      <c r="MUZ113" s="10"/>
      <c r="MVA113" s="10"/>
      <c r="MVB113" s="10"/>
      <c r="MVC113" s="10"/>
      <c r="MVD113" s="10"/>
      <c r="MVE113" s="10"/>
      <c r="MVF113" s="10"/>
      <c r="MVG113" s="10"/>
      <c r="MVH113" s="10"/>
      <c r="MVI113" s="10"/>
      <c r="MVJ113" s="10"/>
      <c r="MVK113" s="10"/>
      <c r="MVL113" s="10"/>
      <c r="MVM113" s="10"/>
      <c r="MVN113" s="10"/>
      <c r="MVO113" s="10"/>
      <c r="MVP113" s="10"/>
      <c r="MVQ113" s="10"/>
      <c r="MVR113" s="10"/>
      <c r="MVS113" s="10"/>
      <c r="MVT113" s="10"/>
      <c r="MVU113" s="10"/>
      <c r="MVV113" s="10"/>
      <c r="MVW113" s="10"/>
      <c r="MVX113" s="10"/>
      <c r="MVY113" s="10"/>
      <c r="MVZ113" s="10"/>
      <c r="MWA113" s="10"/>
      <c r="MWB113" s="10"/>
      <c r="MWC113" s="10"/>
      <c r="MWD113" s="10"/>
      <c r="MWE113" s="10"/>
      <c r="MWF113" s="10"/>
      <c r="MWG113" s="10"/>
      <c r="MWH113" s="10"/>
      <c r="MWI113" s="10"/>
      <c r="MWJ113" s="10"/>
      <c r="MWK113" s="10"/>
      <c r="MWL113" s="10"/>
      <c r="MWM113" s="10"/>
      <c r="MWN113" s="10"/>
      <c r="MWO113" s="10"/>
      <c r="MWP113" s="10"/>
      <c r="MWQ113" s="10"/>
      <c r="MWR113" s="10"/>
      <c r="MWS113" s="10"/>
      <c r="MWT113" s="10"/>
      <c r="MWU113" s="10"/>
      <c r="MWV113" s="10"/>
      <c r="MWW113" s="10"/>
      <c r="MWX113" s="10"/>
      <c r="MWY113" s="10"/>
      <c r="MWZ113" s="10"/>
      <c r="MXA113" s="10"/>
      <c r="MXB113" s="10"/>
      <c r="MXC113" s="10"/>
      <c r="MXD113" s="10"/>
      <c r="MXE113" s="10"/>
      <c r="MXF113" s="10"/>
      <c r="MXG113" s="10"/>
      <c r="MXH113" s="10"/>
      <c r="MXI113" s="10"/>
      <c r="MXJ113" s="10"/>
      <c r="MXK113" s="10"/>
      <c r="MXL113" s="10"/>
      <c r="MXM113" s="10"/>
      <c r="MXN113" s="10"/>
      <c r="MXO113" s="10"/>
      <c r="MXP113" s="10"/>
      <c r="MXQ113" s="10"/>
      <c r="MXR113" s="10"/>
      <c r="MXS113" s="10"/>
      <c r="MXT113" s="10"/>
      <c r="MXU113" s="10"/>
      <c r="MXV113" s="10"/>
      <c r="MXW113" s="10"/>
      <c r="MXX113" s="10"/>
      <c r="MXY113" s="10"/>
      <c r="MXZ113" s="10"/>
      <c r="MYA113" s="10"/>
      <c r="MYB113" s="10"/>
      <c r="MYC113" s="10"/>
      <c r="MYD113" s="10"/>
      <c r="MYE113" s="10"/>
      <c r="MYF113" s="10"/>
      <c r="MYG113" s="10"/>
      <c r="MYH113" s="10"/>
      <c r="MYI113" s="10"/>
      <c r="MYJ113" s="10"/>
      <c r="MYK113" s="10"/>
      <c r="MYL113" s="10"/>
      <c r="MYM113" s="10"/>
      <c r="MYN113" s="10"/>
      <c r="MYO113" s="10"/>
      <c r="MYP113" s="10"/>
      <c r="MYQ113" s="10"/>
      <c r="MYR113" s="10"/>
      <c r="MYS113" s="10"/>
      <c r="MYT113" s="10"/>
      <c r="MYU113" s="10"/>
      <c r="MYV113" s="10"/>
      <c r="MYW113" s="10"/>
      <c r="MYX113" s="10"/>
      <c r="MYY113" s="10"/>
      <c r="MYZ113" s="10"/>
      <c r="MZA113" s="10"/>
      <c r="MZB113" s="10"/>
      <c r="MZC113" s="10"/>
      <c r="MZD113" s="10"/>
      <c r="MZE113" s="10"/>
      <c r="MZF113" s="10"/>
      <c r="MZG113" s="10"/>
      <c r="MZH113" s="10"/>
      <c r="MZI113" s="10"/>
      <c r="MZJ113" s="10"/>
      <c r="MZK113" s="10"/>
      <c r="MZL113" s="10"/>
      <c r="MZM113" s="10"/>
      <c r="MZN113" s="10"/>
      <c r="MZO113" s="10"/>
      <c r="MZP113" s="10"/>
      <c r="MZQ113" s="10"/>
      <c r="MZR113" s="10"/>
      <c r="MZS113" s="10"/>
      <c r="MZT113" s="10"/>
      <c r="MZU113" s="10"/>
      <c r="MZV113" s="10"/>
      <c r="MZW113" s="10"/>
      <c r="MZX113" s="10"/>
      <c r="MZY113" s="10"/>
      <c r="MZZ113" s="10"/>
      <c r="NAA113" s="10"/>
      <c r="NAB113" s="10"/>
      <c r="NAC113" s="10"/>
      <c r="NAD113" s="10"/>
      <c r="NAE113" s="10"/>
      <c r="NAF113" s="10"/>
      <c r="NAG113" s="10"/>
      <c r="NAH113" s="10"/>
      <c r="NAI113" s="10"/>
      <c r="NAJ113" s="10"/>
      <c r="NAK113" s="10"/>
      <c r="NAL113" s="10"/>
      <c r="NAM113" s="10"/>
      <c r="NAN113" s="10"/>
      <c r="NAO113" s="10"/>
      <c r="NAP113" s="10"/>
      <c r="NAQ113" s="10"/>
      <c r="NAR113" s="10"/>
      <c r="NAS113" s="10"/>
      <c r="NAT113" s="10"/>
      <c r="NAU113" s="10"/>
      <c r="NAV113" s="10"/>
      <c r="NAW113" s="10"/>
      <c r="NAX113" s="10"/>
      <c r="NAY113" s="10"/>
      <c r="NAZ113" s="10"/>
      <c r="NBA113" s="10"/>
      <c r="NBB113" s="10"/>
      <c r="NBC113" s="10"/>
      <c r="NBD113" s="10"/>
      <c r="NBE113" s="10"/>
      <c r="NBF113" s="10"/>
      <c r="NBG113" s="10"/>
      <c r="NBH113" s="10"/>
      <c r="NBI113" s="10"/>
      <c r="NBJ113" s="10"/>
      <c r="NBK113" s="10"/>
      <c r="NBL113" s="10"/>
      <c r="NBM113" s="10"/>
      <c r="NBN113" s="10"/>
      <c r="NBO113" s="10"/>
      <c r="NBP113" s="10"/>
      <c r="NBQ113" s="10"/>
      <c r="NBR113" s="10"/>
      <c r="NBS113" s="10"/>
      <c r="NBT113" s="10"/>
      <c r="NBU113" s="10"/>
      <c r="NBV113" s="10"/>
      <c r="NBW113" s="10"/>
      <c r="NBX113" s="10"/>
      <c r="NBY113" s="10"/>
      <c r="NBZ113" s="10"/>
      <c r="NCA113" s="10"/>
      <c r="NCB113" s="10"/>
      <c r="NCC113" s="10"/>
      <c r="NCD113" s="10"/>
      <c r="NCE113" s="10"/>
      <c r="NCF113" s="10"/>
      <c r="NCG113" s="10"/>
      <c r="NCH113" s="10"/>
      <c r="NCI113" s="10"/>
      <c r="NCJ113" s="10"/>
      <c r="NCK113" s="10"/>
      <c r="NCL113" s="10"/>
      <c r="NCM113" s="10"/>
      <c r="NCN113" s="10"/>
      <c r="NCO113" s="10"/>
      <c r="NCP113" s="10"/>
      <c r="NCQ113" s="10"/>
      <c r="NCR113" s="10"/>
      <c r="NCS113" s="10"/>
      <c r="NCT113" s="10"/>
      <c r="NCU113" s="10"/>
      <c r="NCV113" s="10"/>
      <c r="NCW113" s="10"/>
      <c r="NCX113" s="10"/>
      <c r="NCY113" s="10"/>
      <c r="NCZ113" s="10"/>
      <c r="NDA113" s="10"/>
      <c r="NDB113" s="10"/>
      <c r="NDC113" s="10"/>
      <c r="NDD113" s="10"/>
      <c r="NDE113" s="10"/>
      <c r="NDF113" s="10"/>
      <c r="NDG113" s="10"/>
      <c r="NDH113" s="10"/>
      <c r="NDI113" s="10"/>
      <c r="NDJ113" s="10"/>
      <c r="NDK113" s="10"/>
      <c r="NDL113" s="10"/>
      <c r="NDM113" s="10"/>
      <c r="NDN113" s="10"/>
      <c r="NDO113" s="10"/>
      <c r="NDP113" s="10"/>
      <c r="NDQ113" s="10"/>
      <c r="NDR113" s="10"/>
      <c r="NDS113" s="10"/>
      <c r="NDT113" s="10"/>
      <c r="NDU113" s="10"/>
      <c r="NDV113" s="10"/>
      <c r="NDW113" s="10"/>
      <c r="NDX113" s="10"/>
      <c r="NDY113" s="10"/>
      <c r="NDZ113" s="10"/>
      <c r="NEA113" s="10"/>
      <c r="NEB113" s="10"/>
      <c r="NEC113" s="10"/>
      <c r="NED113" s="10"/>
      <c r="NEE113" s="10"/>
      <c r="NEF113" s="10"/>
      <c r="NEG113" s="10"/>
      <c r="NEH113" s="10"/>
      <c r="NEI113" s="10"/>
      <c r="NEJ113" s="10"/>
      <c r="NEK113" s="10"/>
      <c r="NEL113" s="10"/>
      <c r="NEM113" s="10"/>
      <c r="NEN113" s="10"/>
      <c r="NEO113" s="10"/>
      <c r="NEP113" s="10"/>
      <c r="NEQ113" s="10"/>
      <c r="NER113" s="10"/>
      <c r="NES113" s="10"/>
      <c r="NET113" s="10"/>
      <c r="NEU113" s="10"/>
      <c r="NEV113" s="10"/>
      <c r="NEW113" s="10"/>
      <c r="NEX113" s="10"/>
      <c r="NEY113" s="10"/>
      <c r="NEZ113" s="10"/>
      <c r="NFA113" s="10"/>
      <c r="NFB113" s="10"/>
      <c r="NFC113" s="10"/>
      <c r="NFD113" s="10"/>
      <c r="NFE113" s="10"/>
      <c r="NFF113" s="10"/>
      <c r="NFG113" s="10"/>
      <c r="NFH113" s="10"/>
      <c r="NFI113" s="10"/>
      <c r="NFJ113" s="10"/>
      <c r="NFK113" s="10"/>
      <c r="NFL113" s="10"/>
      <c r="NFM113" s="10"/>
      <c r="NFN113" s="10"/>
      <c r="NFO113" s="10"/>
      <c r="NFP113" s="10"/>
      <c r="NFQ113" s="10"/>
      <c r="NFR113" s="10"/>
      <c r="NFS113" s="10"/>
      <c r="NFT113" s="10"/>
      <c r="NFU113" s="10"/>
      <c r="NFV113" s="10"/>
      <c r="NFW113" s="10"/>
      <c r="NFX113" s="10"/>
      <c r="NFY113" s="10"/>
      <c r="NFZ113" s="10"/>
      <c r="NGA113" s="10"/>
      <c r="NGB113" s="10"/>
      <c r="NGC113" s="10"/>
      <c r="NGD113" s="10"/>
      <c r="NGE113" s="10"/>
      <c r="NGF113" s="10"/>
      <c r="NGG113" s="10"/>
      <c r="NGH113" s="10"/>
      <c r="NGI113" s="10"/>
      <c r="NGJ113" s="10"/>
      <c r="NGK113" s="10"/>
      <c r="NGL113" s="10"/>
      <c r="NGM113" s="10"/>
      <c r="NGN113" s="10"/>
      <c r="NGO113" s="10"/>
      <c r="NGP113" s="10"/>
      <c r="NGQ113" s="10"/>
      <c r="NGR113" s="10"/>
      <c r="NGS113" s="10"/>
      <c r="NGT113" s="10"/>
      <c r="NGU113" s="10"/>
      <c r="NGV113" s="10"/>
      <c r="NGW113" s="10"/>
      <c r="NGX113" s="10"/>
      <c r="NGY113" s="10"/>
      <c r="NGZ113" s="10"/>
      <c r="NHA113" s="10"/>
      <c r="NHB113" s="10"/>
      <c r="NHC113" s="10"/>
      <c r="NHD113" s="10"/>
      <c r="NHE113" s="10"/>
      <c r="NHF113" s="10"/>
      <c r="NHG113" s="10"/>
      <c r="NHH113" s="10"/>
      <c r="NHI113" s="10"/>
      <c r="NHJ113" s="10"/>
      <c r="NHK113" s="10"/>
      <c r="NHL113" s="10"/>
      <c r="NHM113" s="10"/>
      <c r="NHN113" s="10"/>
      <c r="NHO113" s="10"/>
      <c r="NHP113" s="10"/>
      <c r="NHQ113" s="10"/>
      <c r="NHR113" s="10"/>
      <c r="NHS113" s="10"/>
      <c r="NHT113" s="10"/>
      <c r="NHU113" s="10"/>
      <c r="NHV113" s="10"/>
      <c r="NHW113" s="10"/>
      <c r="NHX113" s="10"/>
      <c r="NHY113" s="10"/>
      <c r="NHZ113" s="10"/>
      <c r="NIA113" s="10"/>
      <c r="NIB113" s="10"/>
      <c r="NIC113" s="10"/>
      <c r="NID113" s="10"/>
      <c r="NIE113" s="10"/>
      <c r="NIF113" s="10"/>
      <c r="NIG113" s="10"/>
      <c r="NIH113" s="10"/>
      <c r="NII113" s="10"/>
      <c r="NIJ113" s="10"/>
      <c r="NIK113" s="10"/>
      <c r="NIL113" s="10"/>
      <c r="NIM113" s="10"/>
      <c r="NIN113" s="10"/>
      <c r="NIO113" s="10"/>
      <c r="NIP113" s="10"/>
      <c r="NIQ113" s="10"/>
      <c r="NIR113" s="10"/>
      <c r="NIS113" s="10"/>
      <c r="NIT113" s="10"/>
      <c r="NIU113" s="10"/>
      <c r="NIV113" s="10"/>
      <c r="NIW113" s="10"/>
      <c r="NIX113" s="10"/>
      <c r="NIY113" s="10"/>
      <c r="NIZ113" s="10"/>
      <c r="NJA113" s="10"/>
      <c r="NJB113" s="10"/>
      <c r="NJC113" s="10"/>
      <c r="NJD113" s="10"/>
      <c r="NJE113" s="10"/>
      <c r="NJF113" s="10"/>
      <c r="NJG113" s="10"/>
      <c r="NJH113" s="10"/>
      <c r="NJI113" s="10"/>
      <c r="NJJ113" s="10"/>
      <c r="NJK113" s="10"/>
      <c r="NJL113" s="10"/>
      <c r="NJM113" s="10"/>
      <c r="NJN113" s="10"/>
      <c r="NJO113" s="10"/>
      <c r="NJP113" s="10"/>
      <c r="NJQ113" s="10"/>
      <c r="NJR113" s="10"/>
      <c r="NJS113" s="10"/>
      <c r="NJT113" s="10"/>
      <c r="NJU113" s="10"/>
      <c r="NJV113" s="10"/>
      <c r="NJW113" s="10"/>
      <c r="NJX113" s="10"/>
      <c r="NJY113" s="10"/>
      <c r="NJZ113" s="10"/>
      <c r="NKA113" s="10"/>
      <c r="NKB113" s="10"/>
      <c r="NKC113" s="10"/>
      <c r="NKD113" s="10"/>
      <c r="NKE113" s="10"/>
      <c r="NKF113" s="10"/>
      <c r="NKG113" s="10"/>
      <c r="NKH113" s="10"/>
      <c r="NKI113" s="10"/>
      <c r="NKJ113" s="10"/>
      <c r="NKK113" s="10"/>
      <c r="NKL113" s="10"/>
      <c r="NKM113" s="10"/>
      <c r="NKN113" s="10"/>
      <c r="NKO113" s="10"/>
      <c r="NKP113" s="10"/>
      <c r="NKQ113" s="10"/>
      <c r="NKR113" s="10"/>
      <c r="NKS113" s="10"/>
      <c r="NKT113" s="10"/>
      <c r="NKU113" s="10"/>
      <c r="NKV113" s="10"/>
      <c r="NKW113" s="10"/>
      <c r="NKX113" s="10"/>
      <c r="NKY113" s="10"/>
      <c r="NKZ113" s="10"/>
      <c r="NLA113" s="10"/>
      <c r="NLB113" s="10"/>
      <c r="NLC113" s="10"/>
      <c r="NLD113" s="10"/>
      <c r="NLE113" s="10"/>
      <c r="NLF113" s="10"/>
      <c r="NLG113" s="10"/>
      <c r="NLH113" s="10"/>
      <c r="NLI113" s="10"/>
      <c r="NLJ113" s="10"/>
      <c r="NLK113" s="10"/>
      <c r="NLL113" s="10"/>
      <c r="NLM113" s="10"/>
      <c r="NLN113" s="10"/>
      <c r="NLO113" s="10"/>
      <c r="NLP113" s="10"/>
      <c r="NLQ113" s="10"/>
      <c r="NLR113" s="10"/>
      <c r="NLS113" s="10"/>
      <c r="NLT113" s="10"/>
      <c r="NLU113" s="10"/>
      <c r="NLV113" s="10"/>
      <c r="NLW113" s="10"/>
      <c r="NLX113" s="10"/>
      <c r="NLY113" s="10"/>
      <c r="NLZ113" s="10"/>
      <c r="NMA113" s="10"/>
      <c r="NMB113" s="10"/>
      <c r="NMC113" s="10"/>
      <c r="NMD113" s="10"/>
      <c r="NME113" s="10"/>
      <c r="NMF113" s="10"/>
      <c r="NMG113" s="10"/>
      <c r="NMH113" s="10"/>
      <c r="NMI113" s="10"/>
      <c r="NMJ113" s="10"/>
      <c r="NMK113" s="10"/>
      <c r="NML113" s="10"/>
      <c r="NMM113" s="10"/>
      <c r="NMN113" s="10"/>
      <c r="NMO113" s="10"/>
      <c r="NMP113" s="10"/>
      <c r="NMQ113" s="10"/>
      <c r="NMR113" s="10"/>
      <c r="NMS113" s="10"/>
      <c r="NMT113" s="10"/>
      <c r="NMU113" s="10"/>
      <c r="NMV113" s="10"/>
      <c r="NMW113" s="10"/>
      <c r="NMX113" s="10"/>
      <c r="NMY113" s="10"/>
      <c r="NMZ113" s="10"/>
      <c r="NNA113" s="10"/>
      <c r="NNB113" s="10"/>
      <c r="NNC113" s="10"/>
      <c r="NND113" s="10"/>
      <c r="NNE113" s="10"/>
      <c r="NNF113" s="10"/>
      <c r="NNG113" s="10"/>
      <c r="NNH113" s="10"/>
      <c r="NNI113" s="10"/>
      <c r="NNJ113" s="10"/>
      <c r="NNK113" s="10"/>
      <c r="NNL113" s="10"/>
      <c r="NNM113" s="10"/>
      <c r="NNN113" s="10"/>
      <c r="NNO113" s="10"/>
      <c r="NNP113" s="10"/>
      <c r="NNQ113" s="10"/>
      <c r="NNR113" s="10"/>
      <c r="NNS113" s="10"/>
      <c r="NNT113" s="10"/>
      <c r="NNU113" s="10"/>
      <c r="NNV113" s="10"/>
      <c r="NNW113" s="10"/>
      <c r="NNX113" s="10"/>
      <c r="NNY113" s="10"/>
      <c r="NNZ113" s="10"/>
      <c r="NOA113" s="10"/>
      <c r="NOB113" s="10"/>
      <c r="NOC113" s="10"/>
      <c r="NOD113" s="10"/>
      <c r="NOE113" s="10"/>
      <c r="NOF113" s="10"/>
      <c r="NOG113" s="10"/>
      <c r="NOH113" s="10"/>
      <c r="NOI113" s="10"/>
      <c r="NOJ113" s="10"/>
      <c r="NOK113" s="10"/>
      <c r="NOL113" s="10"/>
      <c r="NOM113" s="10"/>
      <c r="NON113" s="10"/>
      <c r="NOO113" s="10"/>
      <c r="NOP113" s="10"/>
      <c r="NOQ113" s="10"/>
      <c r="NOR113" s="10"/>
      <c r="NOS113" s="10"/>
      <c r="NOT113" s="10"/>
      <c r="NOU113" s="10"/>
      <c r="NOV113" s="10"/>
      <c r="NOW113" s="10"/>
      <c r="NOX113" s="10"/>
      <c r="NOY113" s="10"/>
      <c r="NOZ113" s="10"/>
      <c r="NPA113" s="10"/>
      <c r="NPB113" s="10"/>
      <c r="NPC113" s="10"/>
      <c r="NPD113" s="10"/>
      <c r="NPE113" s="10"/>
      <c r="NPF113" s="10"/>
      <c r="NPG113" s="10"/>
      <c r="NPH113" s="10"/>
      <c r="NPI113" s="10"/>
      <c r="NPJ113" s="10"/>
      <c r="NPK113" s="10"/>
      <c r="NPL113" s="10"/>
      <c r="NPM113" s="10"/>
      <c r="NPN113" s="10"/>
      <c r="NPO113" s="10"/>
      <c r="NPP113" s="10"/>
      <c r="NPQ113" s="10"/>
      <c r="NPR113" s="10"/>
      <c r="NPS113" s="10"/>
      <c r="NPT113" s="10"/>
      <c r="NPU113" s="10"/>
      <c r="NPV113" s="10"/>
      <c r="NPW113" s="10"/>
      <c r="NPX113" s="10"/>
      <c r="NPY113" s="10"/>
      <c r="NPZ113" s="10"/>
      <c r="NQA113" s="10"/>
      <c r="NQB113" s="10"/>
      <c r="NQC113" s="10"/>
      <c r="NQD113" s="10"/>
      <c r="NQE113" s="10"/>
      <c r="NQF113" s="10"/>
      <c r="NQG113" s="10"/>
      <c r="NQH113" s="10"/>
      <c r="NQI113" s="10"/>
      <c r="NQJ113" s="10"/>
      <c r="NQK113" s="10"/>
      <c r="NQL113" s="10"/>
      <c r="NQM113" s="10"/>
      <c r="NQN113" s="10"/>
      <c r="NQO113" s="10"/>
      <c r="NQP113" s="10"/>
      <c r="NQQ113" s="10"/>
      <c r="NQR113" s="10"/>
      <c r="NQS113" s="10"/>
      <c r="NQT113" s="10"/>
      <c r="NQU113" s="10"/>
      <c r="NQV113" s="10"/>
      <c r="NQW113" s="10"/>
      <c r="NQX113" s="10"/>
      <c r="NQY113" s="10"/>
      <c r="NQZ113" s="10"/>
      <c r="NRA113" s="10"/>
      <c r="NRB113" s="10"/>
      <c r="NRC113" s="10"/>
      <c r="NRD113" s="10"/>
      <c r="NRE113" s="10"/>
      <c r="NRF113" s="10"/>
      <c r="NRG113" s="10"/>
      <c r="NRH113" s="10"/>
      <c r="NRI113" s="10"/>
      <c r="NRJ113" s="10"/>
      <c r="NRK113" s="10"/>
      <c r="NRL113" s="10"/>
      <c r="NRM113" s="10"/>
      <c r="NRN113" s="10"/>
      <c r="NRO113" s="10"/>
      <c r="NRP113" s="10"/>
      <c r="NRQ113" s="10"/>
      <c r="NRR113" s="10"/>
      <c r="NRS113" s="10"/>
      <c r="NRT113" s="10"/>
      <c r="NRU113" s="10"/>
      <c r="NRV113" s="10"/>
      <c r="NRW113" s="10"/>
      <c r="NRX113" s="10"/>
      <c r="NRY113" s="10"/>
      <c r="NRZ113" s="10"/>
      <c r="NSA113" s="10"/>
      <c r="NSB113" s="10"/>
      <c r="NSC113" s="10"/>
      <c r="NSD113" s="10"/>
      <c r="NSE113" s="10"/>
      <c r="NSF113" s="10"/>
      <c r="NSG113" s="10"/>
      <c r="NSH113" s="10"/>
      <c r="NSI113" s="10"/>
      <c r="NSJ113" s="10"/>
      <c r="NSK113" s="10"/>
      <c r="NSL113" s="10"/>
      <c r="NSM113" s="10"/>
      <c r="NSN113" s="10"/>
      <c r="NSO113" s="10"/>
      <c r="NSP113" s="10"/>
      <c r="NSQ113" s="10"/>
      <c r="NSR113" s="10"/>
      <c r="NSS113" s="10"/>
      <c r="NST113" s="10"/>
      <c r="NSU113" s="10"/>
      <c r="NSV113" s="10"/>
      <c r="NSW113" s="10"/>
      <c r="NSX113" s="10"/>
      <c r="NSY113" s="10"/>
      <c r="NSZ113" s="10"/>
      <c r="NTA113" s="10"/>
      <c r="NTB113" s="10"/>
      <c r="NTC113" s="10"/>
      <c r="NTD113" s="10"/>
      <c r="NTE113" s="10"/>
      <c r="NTF113" s="10"/>
      <c r="NTG113" s="10"/>
      <c r="NTH113" s="10"/>
      <c r="NTI113" s="10"/>
      <c r="NTJ113" s="10"/>
      <c r="NTK113" s="10"/>
      <c r="NTL113" s="10"/>
      <c r="NTM113" s="10"/>
      <c r="NTN113" s="10"/>
      <c r="NTO113" s="10"/>
      <c r="NTP113" s="10"/>
      <c r="NTQ113" s="10"/>
      <c r="NTR113" s="10"/>
      <c r="NTS113" s="10"/>
      <c r="NTT113" s="10"/>
      <c r="NTU113" s="10"/>
      <c r="NTV113" s="10"/>
      <c r="NTW113" s="10"/>
      <c r="NTX113" s="10"/>
      <c r="NTY113" s="10"/>
      <c r="NTZ113" s="10"/>
      <c r="NUA113" s="10"/>
      <c r="NUB113" s="10"/>
      <c r="NUC113" s="10"/>
      <c r="NUD113" s="10"/>
      <c r="NUE113" s="10"/>
      <c r="NUF113" s="10"/>
      <c r="NUG113" s="10"/>
      <c r="NUH113" s="10"/>
      <c r="NUI113" s="10"/>
      <c r="NUJ113" s="10"/>
      <c r="NUK113" s="10"/>
      <c r="NUL113" s="10"/>
      <c r="NUM113" s="10"/>
      <c r="NUN113" s="10"/>
      <c r="NUO113" s="10"/>
      <c r="NUP113" s="10"/>
      <c r="NUQ113" s="10"/>
      <c r="NUR113" s="10"/>
      <c r="NUS113" s="10"/>
      <c r="NUT113" s="10"/>
      <c r="NUU113" s="10"/>
      <c r="NUV113" s="10"/>
      <c r="NUW113" s="10"/>
      <c r="NUX113" s="10"/>
      <c r="NUY113" s="10"/>
      <c r="NUZ113" s="10"/>
      <c r="NVA113" s="10"/>
      <c r="NVB113" s="10"/>
      <c r="NVC113" s="10"/>
      <c r="NVD113" s="10"/>
      <c r="NVE113" s="10"/>
      <c r="NVF113" s="10"/>
      <c r="NVG113" s="10"/>
      <c r="NVH113" s="10"/>
      <c r="NVI113" s="10"/>
      <c r="NVJ113" s="10"/>
      <c r="NVK113" s="10"/>
      <c r="NVL113" s="10"/>
      <c r="NVM113" s="10"/>
      <c r="NVN113" s="10"/>
      <c r="NVO113" s="10"/>
      <c r="NVP113" s="10"/>
      <c r="NVQ113" s="10"/>
      <c r="NVR113" s="10"/>
      <c r="NVS113" s="10"/>
      <c r="NVT113" s="10"/>
      <c r="NVU113" s="10"/>
      <c r="NVV113" s="10"/>
      <c r="NVW113" s="10"/>
      <c r="NVX113" s="10"/>
      <c r="NVY113" s="10"/>
      <c r="NVZ113" s="10"/>
      <c r="NWA113" s="10"/>
      <c r="NWB113" s="10"/>
      <c r="NWC113" s="10"/>
      <c r="NWD113" s="10"/>
      <c r="NWE113" s="10"/>
      <c r="NWF113" s="10"/>
      <c r="NWG113" s="10"/>
      <c r="NWH113" s="10"/>
      <c r="NWI113" s="10"/>
      <c r="NWJ113" s="10"/>
      <c r="NWK113" s="10"/>
      <c r="NWL113" s="10"/>
      <c r="NWM113" s="10"/>
      <c r="NWN113" s="10"/>
      <c r="NWO113" s="10"/>
      <c r="NWP113" s="10"/>
      <c r="NWQ113" s="10"/>
      <c r="NWR113" s="10"/>
      <c r="NWS113" s="10"/>
      <c r="NWT113" s="10"/>
      <c r="NWU113" s="10"/>
      <c r="NWV113" s="10"/>
      <c r="NWW113" s="10"/>
      <c r="NWX113" s="10"/>
      <c r="NWY113" s="10"/>
      <c r="NWZ113" s="10"/>
      <c r="NXA113" s="10"/>
      <c r="NXB113" s="10"/>
      <c r="NXC113" s="10"/>
      <c r="NXD113" s="10"/>
      <c r="NXE113" s="10"/>
      <c r="NXF113" s="10"/>
      <c r="NXG113" s="10"/>
      <c r="NXH113" s="10"/>
      <c r="NXI113" s="10"/>
      <c r="NXJ113" s="10"/>
      <c r="NXK113" s="10"/>
      <c r="NXL113" s="10"/>
      <c r="NXM113" s="10"/>
      <c r="NXN113" s="10"/>
      <c r="NXO113" s="10"/>
      <c r="NXP113" s="10"/>
      <c r="NXQ113" s="10"/>
      <c r="NXR113" s="10"/>
      <c r="NXS113" s="10"/>
      <c r="NXT113" s="10"/>
      <c r="NXU113" s="10"/>
      <c r="NXV113" s="10"/>
      <c r="NXW113" s="10"/>
      <c r="NXX113" s="10"/>
      <c r="NXY113" s="10"/>
      <c r="NXZ113" s="10"/>
      <c r="NYA113" s="10"/>
      <c r="NYB113" s="10"/>
      <c r="NYC113" s="10"/>
      <c r="NYD113" s="10"/>
      <c r="NYE113" s="10"/>
      <c r="NYF113" s="10"/>
      <c r="NYG113" s="10"/>
      <c r="NYH113" s="10"/>
      <c r="NYI113" s="10"/>
      <c r="NYJ113" s="10"/>
      <c r="NYK113" s="10"/>
      <c r="NYL113" s="10"/>
      <c r="NYM113" s="10"/>
      <c r="NYN113" s="10"/>
      <c r="NYO113" s="10"/>
      <c r="NYP113" s="10"/>
      <c r="NYQ113" s="10"/>
      <c r="NYR113" s="10"/>
      <c r="NYS113" s="10"/>
      <c r="NYT113" s="10"/>
      <c r="NYU113" s="10"/>
      <c r="NYV113" s="10"/>
      <c r="NYW113" s="10"/>
      <c r="NYX113" s="10"/>
      <c r="NYY113" s="10"/>
      <c r="NYZ113" s="10"/>
      <c r="NZA113" s="10"/>
      <c r="NZB113" s="10"/>
      <c r="NZC113" s="10"/>
      <c r="NZD113" s="10"/>
      <c r="NZE113" s="10"/>
      <c r="NZF113" s="10"/>
      <c r="NZG113" s="10"/>
      <c r="NZH113" s="10"/>
      <c r="NZI113" s="10"/>
      <c r="NZJ113" s="10"/>
      <c r="NZK113" s="10"/>
      <c r="NZL113" s="10"/>
      <c r="NZM113" s="10"/>
      <c r="NZN113" s="10"/>
      <c r="NZO113" s="10"/>
      <c r="NZP113" s="10"/>
      <c r="NZQ113" s="10"/>
      <c r="NZR113" s="10"/>
      <c r="NZS113" s="10"/>
      <c r="NZT113" s="10"/>
      <c r="NZU113" s="10"/>
      <c r="NZV113" s="10"/>
      <c r="NZW113" s="10"/>
      <c r="NZX113" s="10"/>
      <c r="NZY113" s="10"/>
      <c r="NZZ113" s="10"/>
      <c r="OAA113" s="10"/>
      <c r="OAB113" s="10"/>
      <c r="OAC113" s="10"/>
      <c r="OAD113" s="10"/>
      <c r="OAE113" s="10"/>
      <c r="OAF113" s="10"/>
      <c r="OAG113" s="10"/>
      <c r="OAH113" s="10"/>
      <c r="OAI113" s="10"/>
      <c r="OAJ113" s="10"/>
      <c r="OAK113" s="10"/>
      <c r="OAL113" s="10"/>
      <c r="OAM113" s="10"/>
      <c r="OAN113" s="10"/>
      <c r="OAO113" s="10"/>
      <c r="OAP113" s="10"/>
      <c r="OAQ113" s="10"/>
      <c r="OAR113" s="10"/>
      <c r="OAS113" s="10"/>
      <c r="OAT113" s="10"/>
      <c r="OAU113" s="10"/>
      <c r="OAV113" s="10"/>
      <c r="OAW113" s="10"/>
      <c r="OAX113" s="10"/>
      <c r="OAY113" s="10"/>
      <c r="OAZ113" s="10"/>
      <c r="OBA113" s="10"/>
      <c r="OBB113" s="10"/>
      <c r="OBC113" s="10"/>
      <c r="OBD113" s="10"/>
      <c r="OBE113" s="10"/>
      <c r="OBF113" s="10"/>
      <c r="OBG113" s="10"/>
      <c r="OBH113" s="10"/>
      <c r="OBI113" s="10"/>
      <c r="OBJ113" s="10"/>
      <c r="OBK113" s="10"/>
      <c r="OBL113" s="10"/>
      <c r="OBM113" s="10"/>
      <c r="OBN113" s="10"/>
      <c r="OBO113" s="10"/>
      <c r="OBP113" s="10"/>
      <c r="OBQ113" s="10"/>
      <c r="OBR113" s="10"/>
      <c r="OBS113" s="10"/>
      <c r="OBT113" s="10"/>
      <c r="OBU113" s="10"/>
      <c r="OBV113" s="10"/>
      <c r="OBW113" s="10"/>
      <c r="OBX113" s="10"/>
      <c r="OBY113" s="10"/>
      <c r="OBZ113" s="10"/>
      <c r="OCA113" s="10"/>
      <c r="OCB113" s="10"/>
      <c r="OCC113" s="10"/>
      <c r="OCD113" s="10"/>
      <c r="OCE113" s="10"/>
      <c r="OCF113" s="10"/>
      <c r="OCG113" s="10"/>
      <c r="OCH113" s="10"/>
      <c r="OCI113" s="10"/>
      <c r="OCJ113" s="10"/>
      <c r="OCK113" s="10"/>
      <c r="OCL113" s="10"/>
      <c r="OCM113" s="10"/>
      <c r="OCN113" s="10"/>
      <c r="OCO113" s="10"/>
      <c r="OCP113" s="10"/>
      <c r="OCQ113" s="10"/>
      <c r="OCR113" s="10"/>
      <c r="OCS113" s="10"/>
      <c r="OCT113" s="10"/>
      <c r="OCU113" s="10"/>
      <c r="OCV113" s="10"/>
      <c r="OCW113" s="10"/>
      <c r="OCX113" s="10"/>
      <c r="OCY113" s="10"/>
      <c r="OCZ113" s="10"/>
      <c r="ODA113" s="10"/>
      <c r="ODB113" s="10"/>
      <c r="ODC113" s="10"/>
      <c r="ODD113" s="10"/>
      <c r="ODE113" s="10"/>
      <c r="ODF113" s="10"/>
      <c r="ODG113" s="10"/>
      <c r="ODH113" s="10"/>
      <c r="ODI113" s="10"/>
      <c r="ODJ113" s="10"/>
      <c r="ODK113" s="10"/>
      <c r="ODL113" s="10"/>
      <c r="ODM113" s="10"/>
      <c r="ODN113" s="10"/>
      <c r="ODO113" s="10"/>
      <c r="ODP113" s="10"/>
      <c r="ODQ113" s="10"/>
      <c r="ODR113" s="10"/>
      <c r="ODS113" s="10"/>
      <c r="ODT113" s="10"/>
      <c r="ODU113" s="10"/>
      <c r="ODV113" s="10"/>
      <c r="ODW113" s="10"/>
      <c r="ODX113" s="10"/>
      <c r="ODY113" s="10"/>
      <c r="ODZ113" s="10"/>
      <c r="OEA113" s="10"/>
      <c r="OEB113" s="10"/>
      <c r="OEC113" s="10"/>
      <c r="OED113" s="10"/>
      <c r="OEE113" s="10"/>
      <c r="OEF113" s="10"/>
      <c r="OEG113" s="10"/>
      <c r="OEH113" s="10"/>
      <c r="OEI113" s="10"/>
      <c r="OEJ113" s="10"/>
      <c r="OEK113" s="10"/>
      <c r="OEL113" s="10"/>
      <c r="OEM113" s="10"/>
      <c r="OEN113" s="10"/>
      <c r="OEO113" s="10"/>
      <c r="OEP113" s="10"/>
      <c r="OEQ113" s="10"/>
      <c r="OER113" s="10"/>
      <c r="OES113" s="10"/>
      <c r="OET113" s="10"/>
      <c r="OEU113" s="10"/>
      <c r="OEV113" s="10"/>
      <c r="OEW113" s="10"/>
      <c r="OEX113" s="10"/>
      <c r="OEY113" s="10"/>
      <c r="OEZ113" s="10"/>
      <c r="OFA113" s="10"/>
      <c r="OFB113" s="10"/>
      <c r="OFC113" s="10"/>
      <c r="OFD113" s="10"/>
      <c r="OFE113" s="10"/>
      <c r="OFF113" s="10"/>
      <c r="OFG113" s="10"/>
      <c r="OFH113" s="10"/>
      <c r="OFI113" s="10"/>
      <c r="OFJ113" s="10"/>
      <c r="OFK113" s="10"/>
      <c r="OFL113" s="10"/>
      <c r="OFM113" s="10"/>
      <c r="OFN113" s="10"/>
      <c r="OFO113" s="10"/>
      <c r="OFP113" s="10"/>
      <c r="OFQ113" s="10"/>
      <c r="OFR113" s="10"/>
      <c r="OFS113" s="10"/>
      <c r="OFT113" s="10"/>
      <c r="OFU113" s="10"/>
      <c r="OFV113" s="10"/>
      <c r="OFW113" s="10"/>
      <c r="OFX113" s="10"/>
      <c r="OFY113" s="10"/>
      <c r="OFZ113" s="10"/>
      <c r="OGA113" s="10"/>
      <c r="OGB113" s="10"/>
      <c r="OGC113" s="10"/>
      <c r="OGD113" s="10"/>
      <c r="OGE113" s="10"/>
      <c r="OGF113" s="10"/>
      <c r="OGG113" s="10"/>
      <c r="OGH113" s="10"/>
      <c r="OGI113" s="10"/>
      <c r="OGJ113" s="10"/>
      <c r="OGK113" s="10"/>
      <c r="OGL113" s="10"/>
      <c r="OGM113" s="10"/>
      <c r="OGN113" s="10"/>
      <c r="OGO113" s="10"/>
      <c r="OGP113" s="10"/>
      <c r="OGQ113" s="10"/>
      <c r="OGR113" s="10"/>
      <c r="OGS113" s="10"/>
      <c r="OGT113" s="10"/>
      <c r="OGU113" s="10"/>
      <c r="OGV113" s="10"/>
      <c r="OGW113" s="10"/>
      <c r="OGX113" s="10"/>
      <c r="OGY113" s="10"/>
      <c r="OGZ113" s="10"/>
      <c r="OHA113" s="10"/>
      <c r="OHB113" s="10"/>
      <c r="OHC113" s="10"/>
      <c r="OHD113" s="10"/>
      <c r="OHE113" s="10"/>
      <c r="OHF113" s="10"/>
      <c r="OHG113" s="10"/>
      <c r="OHH113" s="10"/>
      <c r="OHI113" s="10"/>
      <c r="OHJ113" s="10"/>
      <c r="OHK113" s="10"/>
      <c r="OHL113" s="10"/>
      <c r="OHM113" s="10"/>
      <c r="OHN113" s="10"/>
      <c r="OHO113" s="10"/>
      <c r="OHP113" s="10"/>
      <c r="OHQ113" s="10"/>
      <c r="OHR113" s="10"/>
      <c r="OHS113" s="10"/>
      <c r="OHT113" s="10"/>
      <c r="OHU113" s="10"/>
      <c r="OHV113" s="10"/>
      <c r="OHW113" s="10"/>
      <c r="OHX113" s="10"/>
      <c r="OHY113" s="10"/>
      <c r="OHZ113" s="10"/>
      <c r="OIA113" s="10"/>
      <c r="OIB113" s="10"/>
      <c r="OIC113" s="10"/>
      <c r="OID113" s="10"/>
      <c r="OIE113" s="10"/>
      <c r="OIF113" s="10"/>
      <c r="OIG113" s="10"/>
      <c r="OIH113" s="10"/>
      <c r="OII113" s="10"/>
      <c r="OIJ113" s="10"/>
      <c r="OIK113" s="10"/>
      <c r="OIL113" s="10"/>
      <c r="OIM113" s="10"/>
      <c r="OIN113" s="10"/>
      <c r="OIO113" s="10"/>
      <c r="OIP113" s="10"/>
      <c r="OIQ113" s="10"/>
      <c r="OIR113" s="10"/>
      <c r="OIS113" s="10"/>
      <c r="OIT113" s="10"/>
      <c r="OIU113" s="10"/>
      <c r="OIV113" s="10"/>
      <c r="OIW113" s="10"/>
      <c r="OIX113" s="10"/>
      <c r="OIY113" s="10"/>
      <c r="OIZ113" s="10"/>
      <c r="OJA113" s="10"/>
      <c r="OJB113" s="10"/>
      <c r="OJC113" s="10"/>
      <c r="OJD113" s="10"/>
      <c r="OJE113" s="10"/>
      <c r="OJF113" s="10"/>
      <c r="OJG113" s="10"/>
      <c r="OJH113" s="10"/>
      <c r="OJI113" s="10"/>
      <c r="OJJ113" s="10"/>
      <c r="OJK113" s="10"/>
      <c r="OJL113" s="10"/>
      <c r="OJM113" s="10"/>
      <c r="OJN113" s="10"/>
      <c r="OJO113" s="10"/>
      <c r="OJP113" s="10"/>
      <c r="OJQ113" s="10"/>
      <c r="OJR113" s="10"/>
      <c r="OJS113" s="10"/>
      <c r="OJT113" s="10"/>
      <c r="OJU113" s="10"/>
      <c r="OJV113" s="10"/>
      <c r="OJW113" s="10"/>
      <c r="OJX113" s="10"/>
      <c r="OJY113" s="10"/>
      <c r="OJZ113" s="10"/>
      <c r="OKA113" s="10"/>
      <c r="OKB113" s="10"/>
      <c r="OKC113" s="10"/>
      <c r="OKD113" s="10"/>
      <c r="OKE113" s="10"/>
      <c r="OKF113" s="10"/>
      <c r="OKG113" s="10"/>
      <c r="OKH113" s="10"/>
      <c r="OKI113" s="10"/>
      <c r="OKJ113" s="10"/>
      <c r="OKK113" s="10"/>
      <c r="OKL113" s="10"/>
      <c r="OKM113" s="10"/>
      <c r="OKN113" s="10"/>
      <c r="OKO113" s="10"/>
      <c r="OKP113" s="10"/>
      <c r="OKQ113" s="10"/>
      <c r="OKR113" s="10"/>
      <c r="OKS113" s="10"/>
      <c r="OKT113" s="10"/>
      <c r="OKU113" s="10"/>
      <c r="OKV113" s="10"/>
      <c r="OKW113" s="10"/>
      <c r="OKX113" s="10"/>
      <c r="OKY113" s="10"/>
      <c r="OKZ113" s="10"/>
      <c r="OLA113" s="10"/>
      <c r="OLB113" s="10"/>
      <c r="OLC113" s="10"/>
      <c r="OLD113" s="10"/>
      <c r="OLE113" s="10"/>
      <c r="OLF113" s="10"/>
      <c r="OLG113" s="10"/>
      <c r="OLH113" s="10"/>
      <c r="OLI113" s="10"/>
      <c r="OLJ113" s="10"/>
      <c r="OLK113" s="10"/>
      <c r="OLL113" s="10"/>
      <c r="OLM113" s="10"/>
      <c r="OLN113" s="10"/>
      <c r="OLO113" s="10"/>
      <c r="OLP113" s="10"/>
      <c r="OLQ113" s="10"/>
      <c r="OLR113" s="10"/>
      <c r="OLS113" s="10"/>
      <c r="OLT113" s="10"/>
      <c r="OLU113" s="10"/>
      <c r="OLV113" s="10"/>
      <c r="OLW113" s="10"/>
      <c r="OLX113" s="10"/>
      <c r="OLY113" s="10"/>
      <c r="OLZ113" s="10"/>
      <c r="OMA113" s="10"/>
      <c r="OMB113" s="10"/>
      <c r="OMC113" s="10"/>
      <c r="OMD113" s="10"/>
      <c r="OME113" s="10"/>
      <c r="OMF113" s="10"/>
      <c r="OMG113" s="10"/>
      <c r="OMH113" s="10"/>
      <c r="OMI113" s="10"/>
      <c r="OMJ113" s="10"/>
      <c r="OMK113" s="10"/>
      <c r="OML113" s="10"/>
      <c r="OMM113" s="10"/>
      <c r="OMN113" s="10"/>
      <c r="OMO113" s="10"/>
      <c r="OMP113" s="10"/>
      <c r="OMQ113" s="10"/>
      <c r="OMR113" s="10"/>
      <c r="OMS113" s="10"/>
      <c r="OMT113" s="10"/>
      <c r="OMU113" s="10"/>
      <c r="OMV113" s="10"/>
      <c r="OMW113" s="10"/>
      <c r="OMX113" s="10"/>
      <c r="OMY113" s="10"/>
      <c r="OMZ113" s="10"/>
      <c r="ONA113" s="10"/>
      <c r="ONB113" s="10"/>
      <c r="ONC113" s="10"/>
      <c r="OND113" s="10"/>
      <c r="ONE113" s="10"/>
      <c r="ONF113" s="10"/>
      <c r="ONG113" s="10"/>
      <c r="ONH113" s="10"/>
      <c r="ONI113" s="10"/>
      <c r="ONJ113" s="10"/>
      <c r="ONK113" s="10"/>
      <c r="ONL113" s="10"/>
      <c r="ONM113" s="10"/>
      <c r="ONN113" s="10"/>
      <c r="ONO113" s="10"/>
      <c r="ONP113" s="10"/>
      <c r="ONQ113" s="10"/>
      <c r="ONR113" s="10"/>
      <c r="ONS113" s="10"/>
      <c r="ONT113" s="10"/>
      <c r="ONU113" s="10"/>
      <c r="ONV113" s="10"/>
      <c r="ONW113" s="10"/>
      <c r="ONX113" s="10"/>
      <c r="ONY113" s="10"/>
      <c r="ONZ113" s="10"/>
      <c r="OOA113" s="10"/>
      <c r="OOB113" s="10"/>
      <c r="OOC113" s="10"/>
      <c r="OOD113" s="10"/>
      <c r="OOE113" s="10"/>
      <c r="OOF113" s="10"/>
      <c r="OOG113" s="10"/>
      <c r="OOH113" s="10"/>
      <c r="OOI113" s="10"/>
      <c r="OOJ113" s="10"/>
      <c r="OOK113" s="10"/>
      <c r="OOL113" s="10"/>
      <c r="OOM113" s="10"/>
      <c r="OON113" s="10"/>
      <c r="OOO113" s="10"/>
      <c r="OOP113" s="10"/>
      <c r="OOQ113" s="10"/>
      <c r="OOR113" s="10"/>
      <c r="OOS113" s="10"/>
      <c r="OOT113" s="10"/>
      <c r="OOU113" s="10"/>
      <c r="OOV113" s="10"/>
      <c r="OOW113" s="10"/>
      <c r="OOX113" s="10"/>
      <c r="OOY113" s="10"/>
      <c r="OOZ113" s="10"/>
      <c r="OPA113" s="10"/>
      <c r="OPB113" s="10"/>
      <c r="OPC113" s="10"/>
      <c r="OPD113" s="10"/>
      <c r="OPE113" s="10"/>
      <c r="OPF113" s="10"/>
      <c r="OPG113" s="10"/>
      <c r="OPH113" s="10"/>
      <c r="OPI113" s="10"/>
      <c r="OPJ113" s="10"/>
      <c r="OPK113" s="10"/>
      <c r="OPL113" s="10"/>
      <c r="OPM113" s="10"/>
      <c r="OPN113" s="10"/>
      <c r="OPO113" s="10"/>
      <c r="OPP113" s="10"/>
      <c r="OPQ113" s="10"/>
      <c r="OPR113" s="10"/>
      <c r="OPS113" s="10"/>
      <c r="OPT113" s="10"/>
      <c r="OPU113" s="10"/>
      <c r="OPV113" s="10"/>
      <c r="OPW113" s="10"/>
      <c r="OPX113" s="10"/>
      <c r="OPY113" s="10"/>
      <c r="OPZ113" s="10"/>
      <c r="OQA113" s="10"/>
      <c r="OQB113" s="10"/>
      <c r="OQC113" s="10"/>
      <c r="OQD113" s="10"/>
      <c r="OQE113" s="10"/>
      <c r="OQF113" s="10"/>
      <c r="OQG113" s="10"/>
      <c r="OQH113" s="10"/>
      <c r="OQI113" s="10"/>
      <c r="OQJ113" s="10"/>
      <c r="OQK113" s="10"/>
      <c r="OQL113" s="10"/>
      <c r="OQM113" s="10"/>
      <c r="OQN113" s="10"/>
      <c r="OQO113" s="10"/>
      <c r="OQP113" s="10"/>
      <c r="OQQ113" s="10"/>
      <c r="OQR113" s="10"/>
      <c r="OQS113" s="10"/>
      <c r="OQT113" s="10"/>
      <c r="OQU113" s="10"/>
      <c r="OQV113" s="10"/>
      <c r="OQW113" s="10"/>
      <c r="OQX113" s="10"/>
      <c r="OQY113" s="10"/>
      <c r="OQZ113" s="10"/>
      <c r="ORA113" s="10"/>
      <c r="ORB113" s="10"/>
      <c r="ORC113" s="10"/>
      <c r="ORD113" s="10"/>
      <c r="ORE113" s="10"/>
      <c r="ORF113" s="10"/>
      <c r="ORG113" s="10"/>
      <c r="ORH113" s="10"/>
      <c r="ORI113" s="10"/>
      <c r="ORJ113" s="10"/>
      <c r="ORK113" s="10"/>
      <c r="ORL113" s="10"/>
      <c r="ORM113" s="10"/>
      <c r="ORN113" s="10"/>
      <c r="ORO113" s="10"/>
      <c r="ORP113" s="10"/>
      <c r="ORQ113" s="10"/>
      <c r="ORR113" s="10"/>
      <c r="ORS113" s="10"/>
      <c r="ORT113" s="10"/>
      <c r="ORU113" s="10"/>
      <c r="ORV113" s="10"/>
      <c r="ORW113" s="10"/>
      <c r="ORX113" s="10"/>
      <c r="ORY113" s="10"/>
      <c r="ORZ113" s="10"/>
      <c r="OSA113" s="10"/>
      <c r="OSB113" s="10"/>
      <c r="OSC113" s="10"/>
      <c r="OSD113" s="10"/>
      <c r="OSE113" s="10"/>
      <c r="OSF113" s="10"/>
      <c r="OSG113" s="10"/>
      <c r="OSH113" s="10"/>
      <c r="OSI113" s="10"/>
      <c r="OSJ113" s="10"/>
      <c r="OSK113" s="10"/>
      <c r="OSL113" s="10"/>
      <c r="OSM113" s="10"/>
      <c r="OSN113" s="10"/>
      <c r="OSO113" s="10"/>
      <c r="OSP113" s="10"/>
      <c r="OSQ113" s="10"/>
      <c r="OSR113" s="10"/>
      <c r="OSS113" s="10"/>
      <c r="OST113" s="10"/>
      <c r="OSU113" s="10"/>
      <c r="OSV113" s="10"/>
      <c r="OSW113" s="10"/>
      <c r="OSX113" s="10"/>
      <c r="OSY113" s="10"/>
      <c r="OSZ113" s="10"/>
      <c r="OTA113" s="10"/>
      <c r="OTB113" s="10"/>
      <c r="OTC113" s="10"/>
      <c r="OTD113" s="10"/>
      <c r="OTE113" s="10"/>
      <c r="OTF113" s="10"/>
      <c r="OTG113" s="10"/>
      <c r="OTH113" s="10"/>
      <c r="OTI113" s="10"/>
      <c r="OTJ113" s="10"/>
      <c r="OTK113" s="10"/>
      <c r="OTL113" s="10"/>
      <c r="OTM113" s="10"/>
      <c r="OTN113" s="10"/>
      <c r="OTO113" s="10"/>
      <c r="OTP113" s="10"/>
      <c r="OTQ113" s="10"/>
      <c r="OTR113" s="10"/>
      <c r="OTS113" s="10"/>
      <c r="OTT113" s="10"/>
      <c r="OTU113" s="10"/>
      <c r="OTV113" s="10"/>
      <c r="OTW113" s="10"/>
      <c r="OTX113" s="10"/>
      <c r="OTY113" s="10"/>
      <c r="OTZ113" s="10"/>
      <c r="OUA113" s="10"/>
      <c r="OUB113" s="10"/>
      <c r="OUC113" s="10"/>
      <c r="OUD113" s="10"/>
      <c r="OUE113" s="10"/>
      <c r="OUF113" s="10"/>
      <c r="OUG113" s="10"/>
      <c r="OUH113" s="10"/>
      <c r="OUI113" s="10"/>
      <c r="OUJ113" s="10"/>
      <c r="OUK113" s="10"/>
      <c r="OUL113" s="10"/>
      <c r="OUM113" s="10"/>
      <c r="OUN113" s="10"/>
      <c r="OUO113" s="10"/>
      <c r="OUP113" s="10"/>
      <c r="OUQ113" s="10"/>
      <c r="OUR113" s="10"/>
      <c r="OUS113" s="10"/>
      <c r="OUT113" s="10"/>
      <c r="OUU113" s="10"/>
      <c r="OUV113" s="10"/>
      <c r="OUW113" s="10"/>
      <c r="OUX113" s="10"/>
      <c r="OUY113" s="10"/>
      <c r="OUZ113" s="10"/>
      <c r="OVA113" s="10"/>
      <c r="OVB113" s="10"/>
      <c r="OVC113" s="10"/>
      <c r="OVD113" s="10"/>
      <c r="OVE113" s="10"/>
      <c r="OVF113" s="10"/>
      <c r="OVG113" s="10"/>
      <c r="OVH113" s="10"/>
      <c r="OVI113" s="10"/>
      <c r="OVJ113" s="10"/>
      <c r="OVK113" s="10"/>
      <c r="OVL113" s="10"/>
      <c r="OVM113" s="10"/>
      <c r="OVN113" s="10"/>
      <c r="OVO113" s="10"/>
      <c r="OVP113" s="10"/>
      <c r="OVQ113" s="10"/>
      <c r="OVR113" s="10"/>
      <c r="OVS113" s="10"/>
      <c r="OVT113" s="10"/>
      <c r="OVU113" s="10"/>
      <c r="OVV113" s="10"/>
      <c r="OVW113" s="10"/>
      <c r="OVX113" s="10"/>
      <c r="OVY113" s="10"/>
      <c r="OVZ113" s="10"/>
      <c r="OWA113" s="10"/>
      <c r="OWB113" s="10"/>
      <c r="OWC113" s="10"/>
      <c r="OWD113" s="10"/>
      <c r="OWE113" s="10"/>
      <c r="OWF113" s="10"/>
      <c r="OWG113" s="10"/>
      <c r="OWH113" s="10"/>
      <c r="OWI113" s="10"/>
      <c r="OWJ113" s="10"/>
      <c r="OWK113" s="10"/>
      <c r="OWL113" s="10"/>
      <c r="OWM113" s="10"/>
      <c r="OWN113" s="10"/>
      <c r="OWO113" s="10"/>
      <c r="OWP113" s="10"/>
      <c r="OWQ113" s="10"/>
      <c r="OWR113" s="10"/>
      <c r="OWS113" s="10"/>
      <c r="OWT113" s="10"/>
      <c r="OWU113" s="10"/>
      <c r="OWV113" s="10"/>
      <c r="OWW113" s="10"/>
      <c r="OWX113" s="10"/>
      <c r="OWY113" s="10"/>
      <c r="OWZ113" s="10"/>
      <c r="OXA113" s="10"/>
      <c r="OXB113" s="10"/>
      <c r="OXC113" s="10"/>
      <c r="OXD113" s="10"/>
      <c r="OXE113" s="10"/>
      <c r="OXF113" s="10"/>
      <c r="OXG113" s="10"/>
      <c r="OXH113" s="10"/>
      <c r="OXI113" s="10"/>
      <c r="OXJ113" s="10"/>
      <c r="OXK113" s="10"/>
      <c r="OXL113" s="10"/>
      <c r="OXM113" s="10"/>
      <c r="OXN113" s="10"/>
      <c r="OXO113" s="10"/>
      <c r="OXP113" s="10"/>
      <c r="OXQ113" s="10"/>
      <c r="OXR113" s="10"/>
      <c r="OXS113" s="10"/>
      <c r="OXT113" s="10"/>
      <c r="OXU113" s="10"/>
      <c r="OXV113" s="10"/>
      <c r="OXW113" s="10"/>
      <c r="OXX113" s="10"/>
      <c r="OXY113" s="10"/>
      <c r="OXZ113" s="10"/>
      <c r="OYA113" s="10"/>
      <c r="OYB113" s="10"/>
      <c r="OYC113" s="10"/>
      <c r="OYD113" s="10"/>
      <c r="OYE113" s="10"/>
      <c r="OYF113" s="10"/>
      <c r="OYG113" s="10"/>
      <c r="OYH113" s="10"/>
      <c r="OYI113" s="10"/>
      <c r="OYJ113" s="10"/>
      <c r="OYK113" s="10"/>
      <c r="OYL113" s="10"/>
      <c r="OYM113" s="10"/>
      <c r="OYN113" s="10"/>
      <c r="OYO113" s="10"/>
      <c r="OYP113" s="10"/>
      <c r="OYQ113" s="10"/>
      <c r="OYR113" s="10"/>
      <c r="OYS113" s="10"/>
      <c r="OYT113" s="10"/>
      <c r="OYU113" s="10"/>
      <c r="OYV113" s="10"/>
      <c r="OYW113" s="10"/>
      <c r="OYX113" s="10"/>
      <c r="OYY113" s="10"/>
      <c r="OYZ113" s="10"/>
      <c r="OZA113" s="10"/>
      <c r="OZB113" s="10"/>
      <c r="OZC113" s="10"/>
      <c r="OZD113" s="10"/>
      <c r="OZE113" s="10"/>
      <c r="OZF113" s="10"/>
      <c r="OZG113" s="10"/>
      <c r="OZH113" s="10"/>
      <c r="OZI113" s="10"/>
      <c r="OZJ113" s="10"/>
      <c r="OZK113" s="10"/>
      <c r="OZL113" s="10"/>
      <c r="OZM113" s="10"/>
      <c r="OZN113" s="10"/>
      <c r="OZO113" s="10"/>
      <c r="OZP113" s="10"/>
      <c r="OZQ113" s="10"/>
      <c r="OZR113" s="10"/>
      <c r="OZS113" s="10"/>
      <c r="OZT113" s="10"/>
      <c r="OZU113" s="10"/>
      <c r="OZV113" s="10"/>
      <c r="OZW113" s="10"/>
      <c r="OZX113" s="10"/>
      <c r="OZY113" s="10"/>
      <c r="OZZ113" s="10"/>
      <c r="PAA113" s="10"/>
      <c r="PAB113" s="10"/>
      <c r="PAC113" s="10"/>
      <c r="PAD113" s="10"/>
      <c r="PAE113" s="10"/>
      <c r="PAF113" s="10"/>
      <c r="PAG113" s="10"/>
      <c r="PAH113" s="10"/>
      <c r="PAI113" s="10"/>
      <c r="PAJ113" s="10"/>
      <c r="PAK113" s="10"/>
      <c r="PAL113" s="10"/>
      <c r="PAM113" s="10"/>
      <c r="PAN113" s="10"/>
      <c r="PAO113" s="10"/>
      <c r="PAP113" s="10"/>
      <c r="PAQ113" s="10"/>
      <c r="PAR113" s="10"/>
      <c r="PAS113" s="10"/>
      <c r="PAT113" s="10"/>
      <c r="PAU113" s="10"/>
      <c r="PAV113" s="10"/>
      <c r="PAW113" s="10"/>
      <c r="PAX113" s="10"/>
      <c r="PAY113" s="10"/>
      <c r="PAZ113" s="10"/>
      <c r="PBA113" s="10"/>
      <c r="PBB113" s="10"/>
      <c r="PBC113" s="10"/>
      <c r="PBD113" s="10"/>
      <c r="PBE113" s="10"/>
      <c r="PBF113" s="10"/>
      <c r="PBG113" s="10"/>
      <c r="PBH113" s="10"/>
      <c r="PBI113" s="10"/>
      <c r="PBJ113" s="10"/>
      <c r="PBK113" s="10"/>
      <c r="PBL113" s="10"/>
      <c r="PBM113" s="10"/>
      <c r="PBN113" s="10"/>
      <c r="PBO113" s="10"/>
      <c r="PBP113" s="10"/>
      <c r="PBQ113" s="10"/>
      <c r="PBR113" s="10"/>
      <c r="PBS113" s="10"/>
      <c r="PBT113" s="10"/>
      <c r="PBU113" s="10"/>
      <c r="PBV113" s="10"/>
      <c r="PBW113" s="10"/>
      <c r="PBX113" s="10"/>
      <c r="PBY113" s="10"/>
      <c r="PBZ113" s="10"/>
      <c r="PCA113" s="10"/>
      <c r="PCB113" s="10"/>
      <c r="PCC113" s="10"/>
      <c r="PCD113" s="10"/>
      <c r="PCE113" s="10"/>
      <c r="PCF113" s="10"/>
      <c r="PCG113" s="10"/>
      <c r="PCH113" s="10"/>
      <c r="PCI113" s="10"/>
      <c r="PCJ113" s="10"/>
      <c r="PCK113" s="10"/>
      <c r="PCL113" s="10"/>
      <c r="PCM113" s="10"/>
      <c r="PCN113" s="10"/>
      <c r="PCO113" s="10"/>
      <c r="PCP113" s="10"/>
      <c r="PCQ113" s="10"/>
      <c r="PCR113" s="10"/>
      <c r="PCS113" s="10"/>
      <c r="PCT113" s="10"/>
      <c r="PCU113" s="10"/>
      <c r="PCV113" s="10"/>
      <c r="PCW113" s="10"/>
      <c r="PCX113" s="10"/>
      <c r="PCY113" s="10"/>
      <c r="PCZ113" s="10"/>
      <c r="PDA113" s="10"/>
      <c r="PDB113" s="10"/>
      <c r="PDC113" s="10"/>
      <c r="PDD113" s="10"/>
      <c r="PDE113" s="10"/>
      <c r="PDF113" s="10"/>
      <c r="PDG113" s="10"/>
      <c r="PDH113" s="10"/>
      <c r="PDI113" s="10"/>
      <c r="PDJ113" s="10"/>
      <c r="PDK113" s="10"/>
      <c r="PDL113" s="10"/>
      <c r="PDM113" s="10"/>
      <c r="PDN113" s="10"/>
      <c r="PDO113" s="10"/>
      <c r="PDP113" s="10"/>
      <c r="PDQ113" s="10"/>
      <c r="PDR113" s="10"/>
      <c r="PDS113" s="10"/>
      <c r="PDT113" s="10"/>
      <c r="PDU113" s="10"/>
      <c r="PDV113" s="10"/>
      <c r="PDW113" s="10"/>
      <c r="PDX113" s="10"/>
      <c r="PDY113" s="10"/>
      <c r="PDZ113" s="10"/>
      <c r="PEA113" s="10"/>
      <c r="PEB113" s="10"/>
      <c r="PEC113" s="10"/>
      <c r="PED113" s="10"/>
      <c r="PEE113" s="10"/>
      <c r="PEF113" s="10"/>
      <c r="PEG113" s="10"/>
      <c r="PEH113" s="10"/>
      <c r="PEI113" s="10"/>
      <c r="PEJ113" s="10"/>
      <c r="PEK113" s="10"/>
      <c r="PEL113" s="10"/>
      <c r="PEM113" s="10"/>
      <c r="PEN113" s="10"/>
      <c r="PEO113" s="10"/>
      <c r="PEP113" s="10"/>
      <c r="PEQ113" s="10"/>
      <c r="PER113" s="10"/>
      <c r="PES113" s="10"/>
      <c r="PET113" s="10"/>
      <c r="PEU113" s="10"/>
      <c r="PEV113" s="10"/>
      <c r="PEW113" s="10"/>
      <c r="PEX113" s="10"/>
      <c r="PEY113" s="10"/>
      <c r="PEZ113" s="10"/>
      <c r="PFA113" s="10"/>
      <c r="PFB113" s="10"/>
      <c r="PFC113" s="10"/>
      <c r="PFD113" s="10"/>
      <c r="PFE113" s="10"/>
      <c r="PFF113" s="10"/>
      <c r="PFG113" s="10"/>
      <c r="PFH113" s="10"/>
      <c r="PFI113" s="10"/>
      <c r="PFJ113" s="10"/>
      <c r="PFK113" s="10"/>
      <c r="PFL113" s="10"/>
      <c r="PFM113" s="10"/>
      <c r="PFN113" s="10"/>
      <c r="PFO113" s="10"/>
      <c r="PFP113" s="10"/>
      <c r="PFQ113" s="10"/>
      <c r="PFR113" s="10"/>
      <c r="PFS113" s="10"/>
      <c r="PFT113" s="10"/>
      <c r="PFU113" s="10"/>
      <c r="PFV113" s="10"/>
      <c r="PFW113" s="10"/>
      <c r="PFX113" s="10"/>
      <c r="PFY113" s="10"/>
      <c r="PFZ113" s="10"/>
      <c r="PGA113" s="10"/>
      <c r="PGB113" s="10"/>
      <c r="PGC113" s="10"/>
      <c r="PGD113" s="10"/>
      <c r="PGE113" s="10"/>
      <c r="PGF113" s="10"/>
      <c r="PGG113" s="10"/>
      <c r="PGH113" s="10"/>
      <c r="PGI113" s="10"/>
      <c r="PGJ113" s="10"/>
      <c r="PGK113" s="10"/>
      <c r="PGL113" s="10"/>
      <c r="PGM113" s="10"/>
      <c r="PGN113" s="10"/>
      <c r="PGO113" s="10"/>
      <c r="PGP113" s="10"/>
      <c r="PGQ113" s="10"/>
      <c r="PGR113" s="10"/>
      <c r="PGS113" s="10"/>
      <c r="PGT113" s="10"/>
      <c r="PGU113" s="10"/>
      <c r="PGV113" s="10"/>
      <c r="PGW113" s="10"/>
      <c r="PGX113" s="10"/>
      <c r="PGY113" s="10"/>
      <c r="PGZ113" s="10"/>
      <c r="PHA113" s="10"/>
      <c r="PHB113" s="10"/>
      <c r="PHC113" s="10"/>
      <c r="PHD113" s="10"/>
      <c r="PHE113" s="10"/>
      <c r="PHF113" s="10"/>
      <c r="PHG113" s="10"/>
      <c r="PHH113" s="10"/>
      <c r="PHI113" s="10"/>
      <c r="PHJ113" s="10"/>
      <c r="PHK113" s="10"/>
      <c r="PHL113" s="10"/>
      <c r="PHM113" s="10"/>
      <c r="PHN113" s="10"/>
      <c r="PHO113" s="10"/>
      <c r="PHP113" s="10"/>
      <c r="PHQ113" s="10"/>
      <c r="PHR113" s="10"/>
      <c r="PHS113" s="10"/>
      <c r="PHT113" s="10"/>
      <c r="PHU113" s="10"/>
      <c r="PHV113" s="10"/>
      <c r="PHW113" s="10"/>
      <c r="PHX113" s="10"/>
      <c r="PHY113" s="10"/>
      <c r="PHZ113" s="10"/>
      <c r="PIA113" s="10"/>
      <c r="PIB113" s="10"/>
      <c r="PIC113" s="10"/>
      <c r="PID113" s="10"/>
      <c r="PIE113" s="10"/>
      <c r="PIF113" s="10"/>
      <c r="PIG113" s="10"/>
      <c r="PIH113" s="10"/>
      <c r="PII113" s="10"/>
      <c r="PIJ113" s="10"/>
      <c r="PIK113" s="10"/>
      <c r="PIL113" s="10"/>
      <c r="PIM113" s="10"/>
      <c r="PIN113" s="10"/>
      <c r="PIO113" s="10"/>
      <c r="PIP113" s="10"/>
      <c r="PIQ113" s="10"/>
      <c r="PIR113" s="10"/>
      <c r="PIS113" s="10"/>
      <c r="PIT113" s="10"/>
      <c r="PIU113" s="10"/>
      <c r="PIV113" s="10"/>
      <c r="PIW113" s="10"/>
      <c r="PIX113" s="10"/>
      <c r="PIY113" s="10"/>
      <c r="PIZ113" s="10"/>
      <c r="PJA113" s="10"/>
      <c r="PJB113" s="10"/>
      <c r="PJC113" s="10"/>
      <c r="PJD113" s="10"/>
      <c r="PJE113" s="10"/>
      <c r="PJF113" s="10"/>
      <c r="PJG113" s="10"/>
      <c r="PJH113" s="10"/>
      <c r="PJI113" s="10"/>
      <c r="PJJ113" s="10"/>
      <c r="PJK113" s="10"/>
      <c r="PJL113" s="10"/>
      <c r="PJM113" s="10"/>
      <c r="PJN113" s="10"/>
      <c r="PJO113" s="10"/>
      <c r="PJP113" s="10"/>
      <c r="PJQ113" s="10"/>
      <c r="PJR113" s="10"/>
      <c r="PJS113" s="10"/>
      <c r="PJT113" s="10"/>
      <c r="PJU113" s="10"/>
      <c r="PJV113" s="10"/>
      <c r="PJW113" s="10"/>
      <c r="PJX113" s="10"/>
      <c r="PJY113" s="10"/>
      <c r="PJZ113" s="10"/>
      <c r="PKA113" s="10"/>
      <c r="PKB113" s="10"/>
      <c r="PKC113" s="10"/>
      <c r="PKD113" s="10"/>
      <c r="PKE113" s="10"/>
      <c r="PKF113" s="10"/>
      <c r="PKG113" s="10"/>
      <c r="PKH113" s="10"/>
      <c r="PKI113" s="10"/>
      <c r="PKJ113" s="10"/>
      <c r="PKK113" s="10"/>
      <c r="PKL113" s="10"/>
      <c r="PKM113" s="10"/>
      <c r="PKN113" s="10"/>
      <c r="PKO113" s="10"/>
      <c r="PKP113" s="10"/>
      <c r="PKQ113" s="10"/>
      <c r="PKR113" s="10"/>
      <c r="PKS113" s="10"/>
      <c r="PKT113" s="10"/>
      <c r="PKU113" s="10"/>
      <c r="PKV113" s="10"/>
      <c r="PKW113" s="10"/>
      <c r="PKX113" s="10"/>
      <c r="PKY113" s="10"/>
      <c r="PKZ113" s="10"/>
      <c r="PLA113" s="10"/>
      <c r="PLB113" s="10"/>
      <c r="PLC113" s="10"/>
      <c r="PLD113" s="10"/>
      <c r="PLE113" s="10"/>
      <c r="PLF113" s="10"/>
      <c r="PLG113" s="10"/>
      <c r="PLH113" s="10"/>
      <c r="PLI113" s="10"/>
      <c r="PLJ113" s="10"/>
      <c r="PLK113" s="10"/>
      <c r="PLL113" s="10"/>
      <c r="PLM113" s="10"/>
      <c r="PLN113" s="10"/>
      <c r="PLO113" s="10"/>
      <c r="PLP113" s="10"/>
      <c r="PLQ113" s="10"/>
      <c r="PLR113" s="10"/>
      <c r="PLS113" s="10"/>
      <c r="PLT113" s="10"/>
      <c r="PLU113" s="10"/>
      <c r="PLV113" s="10"/>
      <c r="PLW113" s="10"/>
      <c r="PLX113" s="10"/>
      <c r="PLY113" s="10"/>
      <c r="PLZ113" s="10"/>
      <c r="PMA113" s="10"/>
      <c r="PMB113" s="10"/>
      <c r="PMC113" s="10"/>
      <c r="PMD113" s="10"/>
      <c r="PME113" s="10"/>
      <c r="PMF113" s="10"/>
      <c r="PMG113" s="10"/>
      <c r="PMH113" s="10"/>
      <c r="PMI113" s="10"/>
      <c r="PMJ113" s="10"/>
      <c r="PMK113" s="10"/>
      <c r="PML113" s="10"/>
      <c r="PMM113" s="10"/>
      <c r="PMN113" s="10"/>
      <c r="PMO113" s="10"/>
      <c r="PMP113" s="10"/>
      <c r="PMQ113" s="10"/>
      <c r="PMR113" s="10"/>
      <c r="PMS113" s="10"/>
      <c r="PMT113" s="10"/>
      <c r="PMU113" s="10"/>
      <c r="PMV113" s="10"/>
      <c r="PMW113" s="10"/>
      <c r="PMX113" s="10"/>
      <c r="PMY113" s="10"/>
      <c r="PMZ113" s="10"/>
      <c r="PNA113" s="10"/>
      <c r="PNB113" s="10"/>
      <c r="PNC113" s="10"/>
      <c r="PND113" s="10"/>
      <c r="PNE113" s="10"/>
      <c r="PNF113" s="10"/>
      <c r="PNG113" s="10"/>
      <c r="PNH113" s="10"/>
      <c r="PNI113" s="10"/>
      <c r="PNJ113" s="10"/>
      <c r="PNK113" s="10"/>
      <c r="PNL113" s="10"/>
      <c r="PNM113" s="10"/>
      <c r="PNN113" s="10"/>
      <c r="PNO113" s="10"/>
      <c r="PNP113" s="10"/>
      <c r="PNQ113" s="10"/>
      <c r="PNR113" s="10"/>
      <c r="PNS113" s="10"/>
      <c r="PNT113" s="10"/>
      <c r="PNU113" s="10"/>
      <c r="PNV113" s="10"/>
      <c r="PNW113" s="10"/>
      <c r="PNX113" s="10"/>
      <c r="PNY113" s="10"/>
      <c r="PNZ113" s="10"/>
      <c r="POA113" s="10"/>
      <c r="POB113" s="10"/>
      <c r="POC113" s="10"/>
      <c r="POD113" s="10"/>
      <c r="POE113" s="10"/>
      <c r="POF113" s="10"/>
      <c r="POG113" s="10"/>
      <c r="POH113" s="10"/>
      <c r="POI113" s="10"/>
      <c r="POJ113" s="10"/>
      <c r="POK113" s="10"/>
      <c r="POL113" s="10"/>
      <c r="POM113" s="10"/>
      <c r="PON113" s="10"/>
      <c r="POO113" s="10"/>
      <c r="POP113" s="10"/>
      <c r="POQ113" s="10"/>
      <c r="POR113" s="10"/>
      <c r="POS113" s="10"/>
      <c r="POT113" s="10"/>
      <c r="POU113" s="10"/>
      <c r="POV113" s="10"/>
      <c r="POW113" s="10"/>
      <c r="POX113" s="10"/>
      <c r="POY113" s="10"/>
      <c r="POZ113" s="10"/>
      <c r="PPA113" s="10"/>
      <c r="PPB113" s="10"/>
      <c r="PPC113" s="10"/>
      <c r="PPD113" s="10"/>
      <c r="PPE113" s="10"/>
      <c r="PPF113" s="10"/>
      <c r="PPG113" s="10"/>
      <c r="PPH113" s="10"/>
      <c r="PPI113" s="10"/>
      <c r="PPJ113" s="10"/>
      <c r="PPK113" s="10"/>
      <c r="PPL113" s="10"/>
      <c r="PPM113" s="10"/>
      <c r="PPN113" s="10"/>
      <c r="PPO113" s="10"/>
      <c r="PPP113" s="10"/>
      <c r="PPQ113" s="10"/>
      <c r="PPR113" s="10"/>
      <c r="PPS113" s="10"/>
      <c r="PPT113" s="10"/>
      <c r="PPU113" s="10"/>
      <c r="PPV113" s="10"/>
      <c r="PPW113" s="10"/>
      <c r="PPX113" s="10"/>
      <c r="PPY113" s="10"/>
      <c r="PPZ113" s="10"/>
      <c r="PQA113" s="10"/>
      <c r="PQB113" s="10"/>
      <c r="PQC113" s="10"/>
      <c r="PQD113" s="10"/>
      <c r="PQE113" s="10"/>
      <c r="PQF113" s="10"/>
      <c r="PQG113" s="10"/>
      <c r="PQH113" s="10"/>
      <c r="PQI113" s="10"/>
      <c r="PQJ113" s="10"/>
      <c r="PQK113" s="10"/>
      <c r="PQL113" s="10"/>
      <c r="PQM113" s="10"/>
      <c r="PQN113" s="10"/>
      <c r="PQO113" s="10"/>
      <c r="PQP113" s="10"/>
      <c r="PQQ113" s="10"/>
      <c r="PQR113" s="10"/>
      <c r="PQS113" s="10"/>
      <c r="PQT113" s="10"/>
      <c r="PQU113" s="10"/>
      <c r="PQV113" s="10"/>
      <c r="PQW113" s="10"/>
      <c r="PQX113" s="10"/>
      <c r="PQY113" s="10"/>
      <c r="PQZ113" s="10"/>
      <c r="PRA113" s="10"/>
      <c r="PRB113" s="10"/>
      <c r="PRC113" s="10"/>
      <c r="PRD113" s="10"/>
      <c r="PRE113" s="10"/>
      <c r="PRF113" s="10"/>
      <c r="PRG113" s="10"/>
      <c r="PRH113" s="10"/>
      <c r="PRI113" s="10"/>
      <c r="PRJ113" s="10"/>
      <c r="PRK113" s="10"/>
      <c r="PRL113" s="10"/>
      <c r="PRM113" s="10"/>
      <c r="PRN113" s="10"/>
      <c r="PRO113" s="10"/>
      <c r="PRP113" s="10"/>
      <c r="PRQ113" s="10"/>
      <c r="PRR113" s="10"/>
      <c r="PRS113" s="10"/>
      <c r="PRT113" s="10"/>
      <c r="PRU113" s="10"/>
      <c r="PRV113" s="10"/>
      <c r="PRW113" s="10"/>
      <c r="PRX113" s="10"/>
      <c r="PRY113" s="10"/>
      <c r="PRZ113" s="10"/>
      <c r="PSA113" s="10"/>
      <c r="PSB113" s="10"/>
      <c r="PSC113" s="10"/>
      <c r="PSD113" s="10"/>
      <c r="PSE113" s="10"/>
      <c r="PSF113" s="10"/>
      <c r="PSG113" s="10"/>
      <c r="PSH113" s="10"/>
      <c r="PSI113" s="10"/>
      <c r="PSJ113" s="10"/>
      <c r="PSK113" s="10"/>
      <c r="PSL113" s="10"/>
      <c r="PSM113" s="10"/>
      <c r="PSN113" s="10"/>
      <c r="PSO113" s="10"/>
      <c r="PSP113" s="10"/>
      <c r="PSQ113" s="10"/>
      <c r="PSR113" s="10"/>
      <c r="PSS113" s="10"/>
      <c r="PST113" s="10"/>
      <c r="PSU113" s="10"/>
      <c r="PSV113" s="10"/>
      <c r="PSW113" s="10"/>
      <c r="PSX113" s="10"/>
      <c r="PSY113" s="10"/>
      <c r="PSZ113" s="10"/>
      <c r="PTA113" s="10"/>
      <c r="PTB113" s="10"/>
      <c r="PTC113" s="10"/>
      <c r="PTD113" s="10"/>
      <c r="PTE113" s="10"/>
      <c r="PTF113" s="10"/>
      <c r="PTG113" s="10"/>
      <c r="PTH113" s="10"/>
      <c r="PTI113" s="10"/>
      <c r="PTJ113" s="10"/>
      <c r="PTK113" s="10"/>
      <c r="PTL113" s="10"/>
      <c r="PTM113" s="10"/>
      <c r="PTN113" s="10"/>
      <c r="PTO113" s="10"/>
      <c r="PTP113" s="10"/>
      <c r="PTQ113" s="10"/>
      <c r="PTR113" s="10"/>
      <c r="PTS113" s="10"/>
      <c r="PTT113" s="10"/>
      <c r="PTU113" s="10"/>
      <c r="PTV113" s="10"/>
      <c r="PTW113" s="10"/>
      <c r="PTX113" s="10"/>
      <c r="PTY113" s="10"/>
      <c r="PTZ113" s="10"/>
      <c r="PUA113" s="10"/>
      <c r="PUB113" s="10"/>
      <c r="PUC113" s="10"/>
      <c r="PUD113" s="10"/>
      <c r="PUE113" s="10"/>
      <c r="PUF113" s="10"/>
      <c r="PUG113" s="10"/>
      <c r="PUH113" s="10"/>
      <c r="PUI113" s="10"/>
      <c r="PUJ113" s="10"/>
      <c r="PUK113" s="10"/>
      <c r="PUL113" s="10"/>
      <c r="PUM113" s="10"/>
      <c r="PUN113" s="10"/>
      <c r="PUO113" s="10"/>
      <c r="PUP113" s="10"/>
      <c r="PUQ113" s="10"/>
      <c r="PUR113" s="10"/>
      <c r="PUS113" s="10"/>
      <c r="PUT113" s="10"/>
      <c r="PUU113" s="10"/>
      <c r="PUV113" s="10"/>
      <c r="PUW113" s="10"/>
      <c r="PUX113" s="10"/>
      <c r="PUY113" s="10"/>
      <c r="PUZ113" s="10"/>
      <c r="PVA113" s="10"/>
      <c r="PVB113" s="10"/>
      <c r="PVC113" s="10"/>
      <c r="PVD113" s="10"/>
      <c r="PVE113" s="10"/>
      <c r="PVF113" s="10"/>
      <c r="PVG113" s="10"/>
      <c r="PVH113" s="10"/>
      <c r="PVI113" s="10"/>
      <c r="PVJ113" s="10"/>
      <c r="PVK113" s="10"/>
      <c r="PVL113" s="10"/>
      <c r="PVM113" s="10"/>
      <c r="PVN113" s="10"/>
      <c r="PVO113" s="10"/>
      <c r="PVP113" s="10"/>
      <c r="PVQ113" s="10"/>
      <c r="PVR113" s="10"/>
      <c r="PVS113" s="10"/>
      <c r="PVT113" s="10"/>
      <c r="PVU113" s="10"/>
      <c r="PVV113" s="10"/>
      <c r="PVW113" s="10"/>
      <c r="PVX113" s="10"/>
      <c r="PVY113" s="10"/>
      <c r="PVZ113" s="10"/>
      <c r="PWA113" s="10"/>
      <c r="PWB113" s="10"/>
      <c r="PWC113" s="10"/>
      <c r="PWD113" s="10"/>
      <c r="PWE113" s="10"/>
      <c r="PWF113" s="10"/>
      <c r="PWG113" s="10"/>
      <c r="PWH113" s="10"/>
      <c r="PWI113" s="10"/>
      <c r="PWJ113" s="10"/>
      <c r="PWK113" s="10"/>
      <c r="PWL113" s="10"/>
      <c r="PWM113" s="10"/>
      <c r="PWN113" s="10"/>
      <c r="PWO113" s="10"/>
      <c r="PWP113" s="10"/>
      <c r="PWQ113" s="10"/>
      <c r="PWR113" s="10"/>
      <c r="PWS113" s="10"/>
      <c r="PWT113" s="10"/>
      <c r="PWU113" s="10"/>
      <c r="PWV113" s="10"/>
      <c r="PWW113" s="10"/>
      <c r="PWX113" s="10"/>
      <c r="PWY113" s="10"/>
      <c r="PWZ113" s="10"/>
      <c r="PXA113" s="10"/>
      <c r="PXB113" s="10"/>
      <c r="PXC113" s="10"/>
      <c r="PXD113" s="10"/>
      <c r="PXE113" s="10"/>
      <c r="PXF113" s="10"/>
      <c r="PXG113" s="10"/>
      <c r="PXH113" s="10"/>
      <c r="PXI113" s="10"/>
      <c r="PXJ113" s="10"/>
      <c r="PXK113" s="10"/>
      <c r="PXL113" s="10"/>
      <c r="PXM113" s="10"/>
      <c r="PXN113" s="10"/>
      <c r="PXO113" s="10"/>
      <c r="PXP113" s="10"/>
      <c r="PXQ113" s="10"/>
      <c r="PXR113" s="10"/>
      <c r="PXS113" s="10"/>
      <c r="PXT113" s="10"/>
      <c r="PXU113" s="10"/>
      <c r="PXV113" s="10"/>
      <c r="PXW113" s="10"/>
      <c r="PXX113" s="10"/>
      <c r="PXY113" s="10"/>
      <c r="PXZ113" s="10"/>
      <c r="PYA113" s="10"/>
      <c r="PYB113" s="10"/>
      <c r="PYC113" s="10"/>
      <c r="PYD113" s="10"/>
      <c r="PYE113" s="10"/>
      <c r="PYF113" s="10"/>
      <c r="PYG113" s="10"/>
      <c r="PYH113" s="10"/>
      <c r="PYI113" s="10"/>
      <c r="PYJ113" s="10"/>
      <c r="PYK113" s="10"/>
      <c r="PYL113" s="10"/>
      <c r="PYM113" s="10"/>
      <c r="PYN113" s="10"/>
      <c r="PYO113" s="10"/>
      <c r="PYP113" s="10"/>
      <c r="PYQ113" s="10"/>
      <c r="PYR113" s="10"/>
      <c r="PYS113" s="10"/>
      <c r="PYT113" s="10"/>
      <c r="PYU113" s="10"/>
      <c r="PYV113" s="10"/>
      <c r="PYW113" s="10"/>
      <c r="PYX113" s="10"/>
      <c r="PYY113" s="10"/>
      <c r="PYZ113" s="10"/>
      <c r="PZA113" s="10"/>
      <c r="PZB113" s="10"/>
      <c r="PZC113" s="10"/>
      <c r="PZD113" s="10"/>
      <c r="PZE113" s="10"/>
      <c r="PZF113" s="10"/>
      <c r="PZG113" s="10"/>
      <c r="PZH113" s="10"/>
      <c r="PZI113" s="10"/>
      <c r="PZJ113" s="10"/>
      <c r="PZK113" s="10"/>
      <c r="PZL113" s="10"/>
      <c r="PZM113" s="10"/>
      <c r="PZN113" s="10"/>
      <c r="PZO113" s="10"/>
      <c r="PZP113" s="10"/>
      <c r="PZQ113" s="10"/>
      <c r="PZR113" s="10"/>
      <c r="PZS113" s="10"/>
      <c r="PZT113" s="10"/>
      <c r="PZU113" s="10"/>
      <c r="PZV113" s="10"/>
      <c r="PZW113" s="10"/>
      <c r="PZX113" s="10"/>
      <c r="PZY113" s="10"/>
      <c r="PZZ113" s="10"/>
      <c r="QAA113" s="10"/>
      <c r="QAB113" s="10"/>
      <c r="QAC113" s="10"/>
      <c r="QAD113" s="10"/>
      <c r="QAE113" s="10"/>
      <c r="QAF113" s="10"/>
      <c r="QAG113" s="10"/>
      <c r="QAH113" s="10"/>
      <c r="QAI113" s="10"/>
      <c r="QAJ113" s="10"/>
      <c r="QAK113" s="10"/>
      <c r="QAL113" s="10"/>
      <c r="QAM113" s="10"/>
      <c r="QAN113" s="10"/>
      <c r="QAO113" s="10"/>
      <c r="QAP113" s="10"/>
      <c r="QAQ113" s="10"/>
      <c r="QAR113" s="10"/>
      <c r="QAS113" s="10"/>
      <c r="QAT113" s="10"/>
      <c r="QAU113" s="10"/>
      <c r="QAV113" s="10"/>
      <c r="QAW113" s="10"/>
      <c r="QAX113" s="10"/>
      <c r="QAY113" s="10"/>
      <c r="QAZ113" s="10"/>
      <c r="QBA113" s="10"/>
      <c r="QBB113" s="10"/>
      <c r="QBC113" s="10"/>
      <c r="QBD113" s="10"/>
      <c r="QBE113" s="10"/>
      <c r="QBF113" s="10"/>
      <c r="QBG113" s="10"/>
      <c r="QBH113" s="10"/>
      <c r="QBI113" s="10"/>
      <c r="QBJ113" s="10"/>
      <c r="QBK113" s="10"/>
      <c r="QBL113" s="10"/>
      <c r="QBM113" s="10"/>
      <c r="QBN113" s="10"/>
      <c r="QBO113" s="10"/>
      <c r="QBP113" s="10"/>
      <c r="QBQ113" s="10"/>
      <c r="QBR113" s="10"/>
      <c r="QBS113" s="10"/>
      <c r="QBT113" s="10"/>
      <c r="QBU113" s="10"/>
      <c r="QBV113" s="10"/>
      <c r="QBW113" s="10"/>
      <c r="QBX113" s="10"/>
      <c r="QBY113" s="10"/>
      <c r="QBZ113" s="10"/>
      <c r="QCA113" s="10"/>
      <c r="QCB113" s="10"/>
      <c r="QCC113" s="10"/>
      <c r="QCD113" s="10"/>
      <c r="QCE113" s="10"/>
      <c r="QCF113" s="10"/>
      <c r="QCG113" s="10"/>
      <c r="QCH113" s="10"/>
      <c r="QCI113" s="10"/>
      <c r="QCJ113" s="10"/>
      <c r="QCK113" s="10"/>
      <c r="QCL113" s="10"/>
      <c r="QCM113" s="10"/>
      <c r="QCN113" s="10"/>
      <c r="QCO113" s="10"/>
      <c r="QCP113" s="10"/>
      <c r="QCQ113" s="10"/>
      <c r="QCR113" s="10"/>
      <c r="QCS113" s="10"/>
      <c r="QCT113" s="10"/>
      <c r="QCU113" s="10"/>
      <c r="QCV113" s="10"/>
      <c r="QCW113" s="10"/>
      <c r="QCX113" s="10"/>
      <c r="QCY113" s="10"/>
      <c r="QCZ113" s="10"/>
      <c r="QDA113" s="10"/>
      <c r="QDB113" s="10"/>
      <c r="QDC113" s="10"/>
      <c r="QDD113" s="10"/>
      <c r="QDE113" s="10"/>
      <c r="QDF113" s="10"/>
      <c r="QDG113" s="10"/>
      <c r="QDH113" s="10"/>
      <c r="QDI113" s="10"/>
      <c r="QDJ113" s="10"/>
      <c r="QDK113" s="10"/>
      <c r="QDL113" s="10"/>
      <c r="QDM113" s="10"/>
      <c r="QDN113" s="10"/>
      <c r="QDO113" s="10"/>
      <c r="QDP113" s="10"/>
      <c r="QDQ113" s="10"/>
      <c r="QDR113" s="10"/>
      <c r="QDS113" s="10"/>
      <c r="QDT113" s="10"/>
      <c r="QDU113" s="10"/>
      <c r="QDV113" s="10"/>
      <c r="QDW113" s="10"/>
      <c r="QDX113" s="10"/>
      <c r="QDY113" s="10"/>
      <c r="QDZ113" s="10"/>
      <c r="QEA113" s="10"/>
      <c r="QEB113" s="10"/>
      <c r="QEC113" s="10"/>
      <c r="QED113" s="10"/>
      <c r="QEE113" s="10"/>
      <c r="QEF113" s="10"/>
      <c r="QEG113" s="10"/>
      <c r="QEH113" s="10"/>
      <c r="QEI113" s="10"/>
      <c r="QEJ113" s="10"/>
      <c r="QEK113" s="10"/>
      <c r="QEL113" s="10"/>
      <c r="QEM113" s="10"/>
      <c r="QEN113" s="10"/>
      <c r="QEO113" s="10"/>
      <c r="QEP113" s="10"/>
      <c r="QEQ113" s="10"/>
      <c r="QER113" s="10"/>
      <c r="QES113" s="10"/>
      <c r="QET113" s="10"/>
      <c r="QEU113" s="10"/>
      <c r="QEV113" s="10"/>
      <c r="QEW113" s="10"/>
      <c r="QEX113" s="10"/>
      <c r="QEY113" s="10"/>
      <c r="QEZ113" s="10"/>
      <c r="QFA113" s="10"/>
      <c r="QFB113" s="10"/>
      <c r="QFC113" s="10"/>
      <c r="QFD113" s="10"/>
      <c r="QFE113" s="10"/>
      <c r="QFF113" s="10"/>
      <c r="QFG113" s="10"/>
      <c r="QFH113" s="10"/>
      <c r="QFI113" s="10"/>
      <c r="QFJ113" s="10"/>
      <c r="QFK113" s="10"/>
      <c r="QFL113" s="10"/>
      <c r="QFM113" s="10"/>
      <c r="QFN113" s="10"/>
      <c r="QFO113" s="10"/>
      <c r="QFP113" s="10"/>
      <c r="QFQ113" s="10"/>
      <c r="QFR113" s="10"/>
      <c r="QFS113" s="10"/>
      <c r="QFT113" s="10"/>
      <c r="QFU113" s="10"/>
      <c r="QFV113" s="10"/>
      <c r="QFW113" s="10"/>
      <c r="QFX113" s="10"/>
      <c r="QFY113" s="10"/>
      <c r="QFZ113" s="10"/>
      <c r="QGA113" s="10"/>
      <c r="QGB113" s="10"/>
      <c r="QGC113" s="10"/>
      <c r="QGD113" s="10"/>
      <c r="QGE113" s="10"/>
      <c r="QGF113" s="10"/>
      <c r="QGG113" s="10"/>
      <c r="QGH113" s="10"/>
      <c r="QGI113" s="10"/>
      <c r="QGJ113" s="10"/>
      <c r="QGK113" s="10"/>
      <c r="QGL113" s="10"/>
      <c r="QGM113" s="10"/>
      <c r="QGN113" s="10"/>
      <c r="QGO113" s="10"/>
      <c r="QGP113" s="10"/>
      <c r="QGQ113" s="10"/>
      <c r="QGR113" s="10"/>
      <c r="QGS113" s="10"/>
      <c r="QGT113" s="10"/>
      <c r="QGU113" s="10"/>
      <c r="QGV113" s="10"/>
      <c r="QGW113" s="10"/>
      <c r="QGX113" s="10"/>
      <c r="QGY113" s="10"/>
      <c r="QGZ113" s="10"/>
      <c r="QHA113" s="10"/>
      <c r="QHB113" s="10"/>
      <c r="QHC113" s="10"/>
      <c r="QHD113" s="10"/>
      <c r="QHE113" s="10"/>
      <c r="QHF113" s="10"/>
      <c r="QHG113" s="10"/>
      <c r="QHH113" s="10"/>
      <c r="QHI113" s="10"/>
      <c r="QHJ113" s="10"/>
      <c r="QHK113" s="10"/>
      <c r="QHL113" s="10"/>
      <c r="QHM113" s="10"/>
      <c r="QHN113" s="10"/>
      <c r="QHO113" s="10"/>
      <c r="QHP113" s="10"/>
      <c r="QHQ113" s="10"/>
      <c r="QHR113" s="10"/>
      <c r="QHS113" s="10"/>
      <c r="QHT113" s="10"/>
      <c r="QHU113" s="10"/>
      <c r="QHV113" s="10"/>
      <c r="QHW113" s="10"/>
      <c r="QHX113" s="10"/>
      <c r="QHY113" s="10"/>
      <c r="QHZ113" s="10"/>
      <c r="QIA113" s="10"/>
      <c r="QIB113" s="10"/>
      <c r="QIC113" s="10"/>
      <c r="QID113" s="10"/>
      <c r="QIE113" s="10"/>
      <c r="QIF113" s="10"/>
      <c r="QIG113" s="10"/>
      <c r="QIH113" s="10"/>
      <c r="QII113" s="10"/>
      <c r="QIJ113" s="10"/>
      <c r="QIK113" s="10"/>
      <c r="QIL113" s="10"/>
      <c r="QIM113" s="10"/>
      <c r="QIN113" s="10"/>
      <c r="QIO113" s="10"/>
      <c r="QIP113" s="10"/>
      <c r="QIQ113" s="10"/>
      <c r="QIR113" s="10"/>
      <c r="QIS113" s="10"/>
      <c r="QIT113" s="10"/>
      <c r="QIU113" s="10"/>
      <c r="QIV113" s="10"/>
      <c r="QIW113" s="10"/>
      <c r="QIX113" s="10"/>
      <c r="QIY113" s="10"/>
      <c r="QIZ113" s="10"/>
      <c r="QJA113" s="10"/>
      <c r="QJB113" s="10"/>
      <c r="QJC113" s="10"/>
      <c r="QJD113" s="10"/>
      <c r="QJE113" s="10"/>
      <c r="QJF113" s="10"/>
      <c r="QJG113" s="10"/>
      <c r="QJH113" s="10"/>
      <c r="QJI113" s="10"/>
      <c r="QJJ113" s="10"/>
      <c r="QJK113" s="10"/>
      <c r="QJL113" s="10"/>
      <c r="QJM113" s="10"/>
      <c r="QJN113" s="10"/>
      <c r="QJO113" s="10"/>
      <c r="QJP113" s="10"/>
      <c r="QJQ113" s="10"/>
      <c r="QJR113" s="10"/>
      <c r="QJS113" s="10"/>
      <c r="QJT113" s="10"/>
      <c r="QJU113" s="10"/>
      <c r="QJV113" s="10"/>
      <c r="QJW113" s="10"/>
      <c r="QJX113" s="10"/>
      <c r="QJY113" s="10"/>
      <c r="QJZ113" s="10"/>
      <c r="QKA113" s="10"/>
      <c r="QKB113" s="10"/>
      <c r="QKC113" s="10"/>
      <c r="QKD113" s="10"/>
      <c r="QKE113" s="10"/>
      <c r="QKF113" s="10"/>
      <c r="QKG113" s="10"/>
      <c r="QKH113" s="10"/>
      <c r="QKI113" s="10"/>
      <c r="QKJ113" s="10"/>
      <c r="QKK113" s="10"/>
      <c r="QKL113" s="10"/>
      <c r="QKM113" s="10"/>
      <c r="QKN113" s="10"/>
      <c r="QKO113" s="10"/>
      <c r="QKP113" s="10"/>
      <c r="QKQ113" s="10"/>
      <c r="QKR113" s="10"/>
      <c r="QKS113" s="10"/>
      <c r="QKT113" s="10"/>
      <c r="QKU113" s="10"/>
      <c r="QKV113" s="10"/>
      <c r="QKW113" s="10"/>
      <c r="QKX113" s="10"/>
      <c r="QKY113" s="10"/>
      <c r="QKZ113" s="10"/>
      <c r="QLA113" s="10"/>
      <c r="QLB113" s="10"/>
      <c r="QLC113" s="10"/>
      <c r="QLD113" s="10"/>
      <c r="QLE113" s="10"/>
      <c r="QLF113" s="10"/>
      <c r="QLG113" s="10"/>
      <c r="QLH113" s="10"/>
      <c r="QLI113" s="10"/>
      <c r="QLJ113" s="10"/>
      <c r="QLK113" s="10"/>
      <c r="QLL113" s="10"/>
      <c r="QLM113" s="10"/>
      <c r="QLN113" s="10"/>
      <c r="QLO113" s="10"/>
      <c r="QLP113" s="10"/>
      <c r="QLQ113" s="10"/>
      <c r="QLR113" s="10"/>
      <c r="QLS113" s="10"/>
      <c r="QLT113" s="10"/>
      <c r="QLU113" s="10"/>
      <c r="QLV113" s="10"/>
      <c r="QLW113" s="10"/>
      <c r="QLX113" s="10"/>
      <c r="QLY113" s="10"/>
      <c r="QLZ113" s="10"/>
      <c r="QMA113" s="10"/>
      <c r="QMB113" s="10"/>
      <c r="QMC113" s="10"/>
      <c r="QMD113" s="10"/>
      <c r="QME113" s="10"/>
      <c r="QMF113" s="10"/>
      <c r="QMG113" s="10"/>
      <c r="QMH113" s="10"/>
      <c r="QMI113" s="10"/>
      <c r="QMJ113" s="10"/>
      <c r="QMK113" s="10"/>
      <c r="QML113" s="10"/>
      <c r="QMM113" s="10"/>
      <c r="QMN113" s="10"/>
      <c r="QMO113" s="10"/>
      <c r="QMP113" s="10"/>
      <c r="QMQ113" s="10"/>
      <c r="QMR113" s="10"/>
      <c r="QMS113" s="10"/>
      <c r="QMT113" s="10"/>
      <c r="QMU113" s="10"/>
      <c r="QMV113" s="10"/>
      <c r="QMW113" s="10"/>
      <c r="QMX113" s="10"/>
      <c r="QMY113" s="10"/>
      <c r="QMZ113" s="10"/>
      <c r="QNA113" s="10"/>
      <c r="QNB113" s="10"/>
      <c r="QNC113" s="10"/>
      <c r="QND113" s="10"/>
      <c r="QNE113" s="10"/>
      <c r="QNF113" s="10"/>
      <c r="QNG113" s="10"/>
      <c r="QNH113" s="10"/>
      <c r="QNI113" s="10"/>
      <c r="QNJ113" s="10"/>
      <c r="QNK113" s="10"/>
      <c r="QNL113" s="10"/>
      <c r="QNM113" s="10"/>
      <c r="QNN113" s="10"/>
      <c r="QNO113" s="10"/>
      <c r="QNP113" s="10"/>
      <c r="QNQ113" s="10"/>
      <c r="QNR113" s="10"/>
      <c r="QNS113" s="10"/>
      <c r="QNT113" s="10"/>
      <c r="QNU113" s="10"/>
      <c r="QNV113" s="10"/>
      <c r="QNW113" s="10"/>
      <c r="QNX113" s="10"/>
      <c r="QNY113" s="10"/>
      <c r="QNZ113" s="10"/>
      <c r="QOA113" s="10"/>
      <c r="QOB113" s="10"/>
      <c r="QOC113" s="10"/>
      <c r="QOD113" s="10"/>
      <c r="QOE113" s="10"/>
      <c r="QOF113" s="10"/>
      <c r="QOG113" s="10"/>
      <c r="QOH113" s="10"/>
      <c r="QOI113" s="10"/>
      <c r="QOJ113" s="10"/>
      <c r="QOK113" s="10"/>
      <c r="QOL113" s="10"/>
      <c r="QOM113" s="10"/>
      <c r="QON113" s="10"/>
      <c r="QOO113" s="10"/>
      <c r="QOP113" s="10"/>
      <c r="QOQ113" s="10"/>
      <c r="QOR113" s="10"/>
      <c r="QOS113" s="10"/>
      <c r="QOT113" s="10"/>
      <c r="QOU113" s="10"/>
      <c r="QOV113" s="10"/>
      <c r="QOW113" s="10"/>
      <c r="QOX113" s="10"/>
      <c r="QOY113" s="10"/>
      <c r="QOZ113" s="10"/>
      <c r="QPA113" s="10"/>
      <c r="QPB113" s="10"/>
      <c r="QPC113" s="10"/>
      <c r="QPD113" s="10"/>
      <c r="QPE113" s="10"/>
      <c r="QPF113" s="10"/>
      <c r="QPG113" s="10"/>
      <c r="QPH113" s="10"/>
      <c r="QPI113" s="10"/>
      <c r="QPJ113" s="10"/>
      <c r="QPK113" s="10"/>
      <c r="QPL113" s="10"/>
      <c r="QPM113" s="10"/>
      <c r="QPN113" s="10"/>
      <c r="QPO113" s="10"/>
      <c r="QPP113" s="10"/>
      <c r="QPQ113" s="10"/>
      <c r="QPR113" s="10"/>
      <c r="QPS113" s="10"/>
      <c r="QPT113" s="10"/>
      <c r="QPU113" s="10"/>
      <c r="QPV113" s="10"/>
      <c r="QPW113" s="10"/>
      <c r="QPX113" s="10"/>
      <c r="QPY113" s="10"/>
      <c r="QPZ113" s="10"/>
      <c r="QQA113" s="10"/>
      <c r="QQB113" s="10"/>
      <c r="QQC113" s="10"/>
      <c r="QQD113" s="10"/>
      <c r="QQE113" s="10"/>
      <c r="QQF113" s="10"/>
      <c r="QQG113" s="10"/>
      <c r="QQH113" s="10"/>
      <c r="QQI113" s="10"/>
      <c r="QQJ113" s="10"/>
      <c r="QQK113" s="10"/>
      <c r="QQL113" s="10"/>
      <c r="QQM113" s="10"/>
      <c r="QQN113" s="10"/>
      <c r="QQO113" s="10"/>
      <c r="QQP113" s="10"/>
      <c r="QQQ113" s="10"/>
      <c r="QQR113" s="10"/>
      <c r="QQS113" s="10"/>
      <c r="QQT113" s="10"/>
      <c r="QQU113" s="10"/>
      <c r="QQV113" s="10"/>
      <c r="QQW113" s="10"/>
      <c r="QQX113" s="10"/>
      <c r="QQY113" s="10"/>
      <c r="QQZ113" s="10"/>
      <c r="QRA113" s="10"/>
      <c r="QRB113" s="10"/>
      <c r="QRC113" s="10"/>
      <c r="QRD113" s="10"/>
      <c r="QRE113" s="10"/>
      <c r="QRF113" s="10"/>
      <c r="QRG113" s="10"/>
      <c r="QRH113" s="10"/>
      <c r="QRI113" s="10"/>
      <c r="QRJ113" s="10"/>
      <c r="QRK113" s="10"/>
      <c r="QRL113" s="10"/>
      <c r="QRM113" s="10"/>
      <c r="QRN113" s="10"/>
      <c r="QRO113" s="10"/>
      <c r="QRP113" s="10"/>
      <c r="QRQ113" s="10"/>
      <c r="QRR113" s="10"/>
      <c r="QRS113" s="10"/>
      <c r="QRT113" s="10"/>
      <c r="QRU113" s="10"/>
      <c r="QRV113" s="10"/>
      <c r="QRW113" s="10"/>
      <c r="QRX113" s="10"/>
      <c r="QRY113" s="10"/>
      <c r="QRZ113" s="10"/>
      <c r="QSA113" s="10"/>
      <c r="QSB113" s="10"/>
      <c r="QSC113" s="10"/>
      <c r="QSD113" s="10"/>
      <c r="QSE113" s="10"/>
      <c r="QSF113" s="10"/>
      <c r="QSG113" s="10"/>
      <c r="QSH113" s="10"/>
      <c r="QSI113" s="10"/>
      <c r="QSJ113" s="10"/>
      <c r="QSK113" s="10"/>
      <c r="QSL113" s="10"/>
      <c r="QSM113" s="10"/>
      <c r="QSN113" s="10"/>
      <c r="QSO113" s="10"/>
      <c r="QSP113" s="10"/>
      <c r="QSQ113" s="10"/>
      <c r="QSR113" s="10"/>
      <c r="QSS113" s="10"/>
      <c r="QST113" s="10"/>
      <c r="QSU113" s="10"/>
      <c r="QSV113" s="10"/>
      <c r="QSW113" s="10"/>
      <c r="QSX113" s="10"/>
      <c r="QSY113" s="10"/>
      <c r="QSZ113" s="10"/>
      <c r="QTA113" s="10"/>
      <c r="QTB113" s="10"/>
      <c r="QTC113" s="10"/>
      <c r="QTD113" s="10"/>
      <c r="QTE113" s="10"/>
      <c r="QTF113" s="10"/>
      <c r="QTG113" s="10"/>
      <c r="QTH113" s="10"/>
      <c r="QTI113" s="10"/>
      <c r="QTJ113" s="10"/>
      <c r="QTK113" s="10"/>
      <c r="QTL113" s="10"/>
      <c r="QTM113" s="10"/>
      <c r="QTN113" s="10"/>
      <c r="QTO113" s="10"/>
      <c r="QTP113" s="10"/>
      <c r="QTQ113" s="10"/>
      <c r="QTR113" s="10"/>
      <c r="QTS113" s="10"/>
      <c r="QTT113" s="10"/>
      <c r="QTU113" s="10"/>
      <c r="QTV113" s="10"/>
      <c r="QTW113" s="10"/>
      <c r="QTX113" s="10"/>
      <c r="QTY113" s="10"/>
      <c r="QTZ113" s="10"/>
      <c r="QUA113" s="10"/>
      <c r="QUB113" s="10"/>
      <c r="QUC113" s="10"/>
      <c r="QUD113" s="10"/>
      <c r="QUE113" s="10"/>
      <c r="QUF113" s="10"/>
      <c r="QUG113" s="10"/>
      <c r="QUH113" s="10"/>
      <c r="QUI113" s="10"/>
      <c r="QUJ113" s="10"/>
      <c r="QUK113" s="10"/>
      <c r="QUL113" s="10"/>
      <c r="QUM113" s="10"/>
      <c r="QUN113" s="10"/>
      <c r="QUO113" s="10"/>
      <c r="QUP113" s="10"/>
      <c r="QUQ113" s="10"/>
      <c r="QUR113" s="10"/>
      <c r="QUS113" s="10"/>
      <c r="QUT113" s="10"/>
      <c r="QUU113" s="10"/>
      <c r="QUV113" s="10"/>
      <c r="QUW113" s="10"/>
      <c r="QUX113" s="10"/>
      <c r="QUY113" s="10"/>
      <c r="QUZ113" s="10"/>
      <c r="QVA113" s="10"/>
      <c r="QVB113" s="10"/>
      <c r="QVC113" s="10"/>
      <c r="QVD113" s="10"/>
      <c r="QVE113" s="10"/>
      <c r="QVF113" s="10"/>
      <c r="QVG113" s="10"/>
      <c r="QVH113" s="10"/>
      <c r="QVI113" s="10"/>
      <c r="QVJ113" s="10"/>
      <c r="QVK113" s="10"/>
      <c r="QVL113" s="10"/>
      <c r="QVM113" s="10"/>
      <c r="QVN113" s="10"/>
      <c r="QVO113" s="10"/>
      <c r="QVP113" s="10"/>
      <c r="QVQ113" s="10"/>
      <c r="QVR113" s="10"/>
      <c r="QVS113" s="10"/>
      <c r="QVT113" s="10"/>
      <c r="QVU113" s="10"/>
      <c r="QVV113" s="10"/>
      <c r="QVW113" s="10"/>
      <c r="QVX113" s="10"/>
      <c r="QVY113" s="10"/>
      <c r="QVZ113" s="10"/>
      <c r="QWA113" s="10"/>
      <c r="QWB113" s="10"/>
      <c r="QWC113" s="10"/>
      <c r="QWD113" s="10"/>
      <c r="QWE113" s="10"/>
      <c r="QWF113" s="10"/>
      <c r="QWG113" s="10"/>
      <c r="QWH113" s="10"/>
      <c r="QWI113" s="10"/>
      <c r="QWJ113" s="10"/>
      <c r="QWK113" s="10"/>
      <c r="QWL113" s="10"/>
      <c r="QWM113" s="10"/>
      <c r="QWN113" s="10"/>
      <c r="QWO113" s="10"/>
      <c r="QWP113" s="10"/>
      <c r="QWQ113" s="10"/>
      <c r="QWR113" s="10"/>
      <c r="QWS113" s="10"/>
      <c r="QWT113" s="10"/>
      <c r="QWU113" s="10"/>
      <c r="QWV113" s="10"/>
      <c r="QWW113" s="10"/>
      <c r="QWX113" s="10"/>
      <c r="QWY113" s="10"/>
      <c r="QWZ113" s="10"/>
      <c r="QXA113" s="10"/>
      <c r="QXB113" s="10"/>
      <c r="QXC113" s="10"/>
      <c r="QXD113" s="10"/>
      <c r="QXE113" s="10"/>
      <c r="QXF113" s="10"/>
      <c r="QXG113" s="10"/>
      <c r="QXH113" s="10"/>
      <c r="QXI113" s="10"/>
      <c r="QXJ113" s="10"/>
      <c r="QXK113" s="10"/>
      <c r="QXL113" s="10"/>
      <c r="QXM113" s="10"/>
      <c r="QXN113" s="10"/>
      <c r="QXO113" s="10"/>
      <c r="QXP113" s="10"/>
      <c r="QXQ113" s="10"/>
      <c r="QXR113" s="10"/>
      <c r="QXS113" s="10"/>
      <c r="QXT113" s="10"/>
      <c r="QXU113" s="10"/>
      <c r="QXV113" s="10"/>
      <c r="QXW113" s="10"/>
      <c r="QXX113" s="10"/>
      <c r="QXY113" s="10"/>
      <c r="QXZ113" s="10"/>
      <c r="QYA113" s="10"/>
      <c r="QYB113" s="10"/>
      <c r="QYC113" s="10"/>
      <c r="QYD113" s="10"/>
      <c r="QYE113" s="10"/>
      <c r="QYF113" s="10"/>
      <c r="QYG113" s="10"/>
      <c r="QYH113" s="10"/>
      <c r="QYI113" s="10"/>
      <c r="QYJ113" s="10"/>
      <c r="QYK113" s="10"/>
      <c r="QYL113" s="10"/>
      <c r="QYM113" s="10"/>
      <c r="QYN113" s="10"/>
      <c r="QYO113" s="10"/>
      <c r="QYP113" s="10"/>
      <c r="QYQ113" s="10"/>
      <c r="QYR113" s="10"/>
      <c r="QYS113" s="10"/>
      <c r="QYT113" s="10"/>
      <c r="QYU113" s="10"/>
      <c r="QYV113" s="10"/>
      <c r="QYW113" s="10"/>
      <c r="QYX113" s="10"/>
      <c r="QYY113" s="10"/>
      <c r="QYZ113" s="10"/>
      <c r="QZA113" s="10"/>
      <c r="QZB113" s="10"/>
      <c r="QZC113" s="10"/>
      <c r="QZD113" s="10"/>
      <c r="QZE113" s="10"/>
      <c r="QZF113" s="10"/>
      <c r="QZG113" s="10"/>
      <c r="QZH113" s="10"/>
      <c r="QZI113" s="10"/>
      <c r="QZJ113" s="10"/>
      <c r="QZK113" s="10"/>
      <c r="QZL113" s="10"/>
      <c r="QZM113" s="10"/>
      <c r="QZN113" s="10"/>
      <c r="QZO113" s="10"/>
      <c r="QZP113" s="10"/>
      <c r="QZQ113" s="10"/>
      <c r="QZR113" s="10"/>
      <c r="QZS113" s="10"/>
      <c r="QZT113" s="10"/>
      <c r="QZU113" s="10"/>
      <c r="QZV113" s="10"/>
      <c r="QZW113" s="10"/>
      <c r="QZX113" s="10"/>
      <c r="QZY113" s="10"/>
      <c r="QZZ113" s="10"/>
      <c r="RAA113" s="10"/>
      <c r="RAB113" s="10"/>
      <c r="RAC113" s="10"/>
      <c r="RAD113" s="10"/>
      <c r="RAE113" s="10"/>
      <c r="RAF113" s="10"/>
      <c r="RAG113" s="10"/>
      <c r="RAH113" s="10"/>
      <c r="RAI113" s="10"/>
      <c r="RAJ113" s="10"/>
      <c r="RAK113" s="10"/>
      <c r="RAL113" s="10"/>
      <c r="RAM113" s="10"/>
      <c r="RAN113" s="10"/>
      <c r="RAO113" s="10"/>
      <c r="RAP113" s="10"/>
      <c r="RAQ113" s="10"/>
      <c r="RAR113" s="10"/>
      <c r="RAS113" s="10"/>
      <c r="RAT113" s="10"/>
      <c r="RAU113" s="10"/>
      <c r="RAV113" s="10"/>
      <c r="RAW113" s="10"/>
      <c r="RAX113" s="10"/>
      <c r="RAY113" s="10"/>
      <c r="RAZ113" s="10"/>
      <c r="RBA113" s="10"/>
      <c r="RBB113" s="10"/>
      <c r="RBC113" s="10"/>
      <c r="RBD113" s="10"/>
      <c r="RBE113" s="10"/>
      <c r="RBF113" s="10"/>
      <c r="RBG113" s="10"/>
      <c r="RBH113" s="10"/>
      <c r="RBI113" s="10"/>
      <c r="RBJ113" s="10"/>
      <c r="RBK113" s="10"/>
      <c r="RBL113" s="10"/>
      <c r="RBM113" s="10"/>
      <c r="RBN113" s="10"/>
      <c r="RBO113" s="10"/>
      <c r="RBP113" s="10"/>
      <c r="RBQ113" s="10"/>
      <c r="RBR113" s="10"/>
      <c r="RBS113" s="10"/>
      <c r="RBT113" s="10"/>
      <c r="RBU113" s="10"/>
      <c r="RBV113" s="10"/>
      <c r="RBW113" s="10"/>
      <c r="RBX113" s="10"/>
      <c r="RBY113" s="10"/>
      <c r="RBZ113" s="10"/>
      <c r="RCA113" s="10"/>
      <c r="RCB113" s="10"/>
      <c r="RCC113" s="10"/>
      <c r="RCD113" s="10"/>
      <c r="RCE113" s="10"/>
      <c r="RCF113" s="10"/>
      <c r="RCG113" s="10"/>
      <c r="RCH113" s="10"/>
      <c r="RCI113" s="10"/>
      <c r="RCJ113" s="10"/>
      <c r="RCK113" s="10"/>
      <c r="RCL113" s="10"/>
      <c r="RCM113" s="10"/>
      <c r="RCN113" s="10"/>
      <c r="RCO113" s="10"/>
      <c r="RCP113" s="10"/>
      <c r="RCQ113" s="10"/>
      <c r="RCR113" s="10"/>
      <c r="RCS113" s="10"/>
      <c r="RCT113" s="10"/>
      <c r="RCU113" s="10"/>
      <c r="RCV113" s="10"/>
      <c r="RCW113" s="10"/>
      <c r="RCX113" s="10"/>
      <c r="RCY113" s="10"/>
      <c r="RCZ113" s="10"/>
      <c r="RDA113" s="10"/>
      <c r="RDB113" s="10"/>
      <c r="RDC113" s="10"/>
      <c r="RDD113" s="10"/>
      <c r="RDE113" s="10"/>
      <c r="RDF113" s="10"/>
      <c r="RDG113" s="10"/>
      <c r="RDH113" s="10"/>
      <c r="RDI113" s="10"/>
      <c r="RDJ113" s="10"/>
      <c r="RDK113" s="10"/>
      <c r="RDL113" s="10"/>
      <c r="RDM113" s="10"/>
      <c r="RDN113" s="10"/>
      <c r="RDO113" s="10"/>
      <c r="RDP113" s="10"/>
      <c r="RDQ113" s="10"/>
      <c r="RDR113" s="10"/>
      <c r="RDS113" s="10"/>
      <c r="RDT113" s="10"/>
      <c r="RDU113" s="10"/>
      <c r="RDV113" s="10"/>
      <c r="RDW113" s="10"/>
      <c r="RDX113" s="10"/>
      <c r="RDY113" s="10"/>
      <c r="RDZ113" s="10"/>
      <c r="REA113" s="10"/>
      <c r="REB113" s="10"/>
      <c r="REC113" s="10"/>
      <c r="RED113" s="10"/>
      <c r="REE113" s="10"/>
      <c r="REF113" s="10"/>
      <c r="REG113" s="10"/>
      <c r="REH113" s="10"/>
      <c r="REI113" s="10"/>
      <c r="REJ113" s="10"/>
      <c r="REK113" s="10"/>
      <c r="REL113" s="10"/>
      <c r="REM113" s="10"/>
      <c r="REN113" s="10"/>
      <c r="REO113" s="10"/>
      <c r="REP113" s="10"/>
      <c r="REQ113" s="10"/>
      <c r="RER113" s="10"/>
      <c r="RES113" s="10"/>
      <c r="RET113" s="10"/>
      <c r="REU113" s="10"/>
      <c r="REV113" s="10"/>
      <c r="REW113" s="10"/>
      <c r="REX113" s="10"/>
      <c r="REY113" s="10"/>
      <c r="REZ113" s="10"/>
      <c r="RFA113" s="10"/>
      <c r="RFB113" s="10"/>
      <c r="RFC113" s="10"/>
      <c r="RFD113" s="10"/>
      <c r="RFE113" s="10"/>
      <c r="RFF113" s="10"/>
      <c r="RFG113" s="10"/>
      <c r="RFH113" s="10"/>
      <c r="RFI113" s="10"/>
      <c r="RFJ113" s="10"/>
      <c r="RFK113" s="10"/>
      <c r="RFL113" s="10"/>
      <c r="RFM113" s="10"/>
      <c r="RFN113" s="10"/>
      <c r="RFO113" s="10"/>
      <c r="RFP113" s="10"/>
      <c r="RFQ113" s="10"/>
      <c r="RFR113" s="10"/>
      <c r="RFS113" s="10"/>
      <c r="RFT113" s="10"/>
      <c r="RFU113" s="10"/>
      <c r="RFV113" s="10"/>
      <c r="RFW113" s="10"/>
      <c r="RFX113" s="10"/>
      <c r="RFY113" s="10"/>
      <c r="RFZ113" s="10"/>
      <c r="RGA113" s="10"/>
      <c r="RGB113" s="10"/>
      <c r="RGC113" s="10"/>
      <c r="RGD113" s="10"/>
      <c r="RGE113" s="10"/>
      <c r="RGF113" s="10"/>
      <c r="RGG113" s="10"/>
      <c r="RGH113" s="10"/>
      <c r="RGI113" s="10"/>
      <c r="RGJ113" s="10"/>
      <c r="RGK113" s="10"/>
      <c r="RGL113" s="10"/>
      <c r="RGM113" s="10"/>
      <c r="RGN113" s="10"/>
      <c r="RGO113" s="10"/>
      <c r="RGP113" s="10"/>
      <c r="RGQ113" s="10"/>
      <c r="RGR113" s="10"/>
      <c r="RGS113" s="10"/>
      <c r="RGT113" s="10"/>
      <c r="RGU113" s="10"/>
      <c r="RGV113" s="10"/>
      <c r="RGW113" s="10"/>
      <c r="RGX113" s="10"/>
      <c r="RGY113" s="10"/>
      <c r="RGZ113" s="10"/>
      <c r="RHA113" s="10"/>
      <c r="RHB113" s="10"/>
      <c r="RHC113" s="10"/>
      <c r="RHD113" s="10"/>
      <c r="RHE113" s="10"/>
      <c r="RHF113" s="10"/>
      <c r="RHG113" s="10"/>
      <c r="RHH113" s="10"/>
      <c r="RHI113" s="10"/>
      <c r="RHJ113" s="10"/>
      <c r="RHK113" s="10"/>
      <c r="RHL113" s="10"/>
      <c r="RHM113" s="10"/>
      <c r="RHN113" s="10"/>
      <c r="RHO113" s="10"/>
      <c r="RHP113" s="10"/>
      <c r="RHQ113" s="10"/>
      <c r="RHR113" s="10"/>
      <c r="RHS113" s="10"/>
      <c r="RHT113" s="10"/>
      <c r="RHU113" s="10"/>
      <c r="RHV113" s="10"/>
      <c r="RHW113" s="10"/>
      <c r="RHX113" s="10"/>
      <c r="RHY113" s="10"/>
      <c r="RHZ113" s="10"/>
      <c r="RIA113" s="10"/>
      <c r="RIB113" s="10"/>
      <c r="RIC113" s="10"/>
      <c r="RID113" s="10"/>
      <c r="RIE113" s="10"/>
      <c r="RIF113" s="10"/>
      <c r="RIG113" s="10"/>
      <c r="RIH113" s="10"/>
      <c r="RII113" s="10"/>
      <c r="RIJ113" s="10"/>
      <c r="RIK113" s="10"/>
      <c r="RIL113" s="10"/>
      <c r="RIM113" s="10"/>
      <c r="RIN113" s="10"/>
      <c r="RIO113" s="10"/>
      <c r="RIP113" s="10"/>
      <c r="RIQ113" s="10"/>
      <c r="RIR113" s="10"/>
      <c r="RIS113" s="10"/>
      <c r="RIT113" s="10"/>
      <c r="RIU113" s="10"/>
      <c r="RIV113" s="10"/>
      <c r="RIW113" s="10"/>
      <c r="RIX113" s="10"/>
      <c r="RIY113" s="10"/>
      <c r="RIZ113" s="10"/>
      <c r="RJA113" s="10"/>
      <c r="RJB113" s="10"/>
      <c r="RJC113" s="10"/>
      <c r="RJD113" s="10"/>
      <c r="RJE113" s="10"/>
      <c r="RJF113" s="10"/>
      <c r="RJG113" s="10"/>
      <c r="RJH113" s="10"/>
      <c r="RJI113" s="10"/>
      <c r="RJJ113" s="10"/>
      <c r="RJK113" s="10"/>
      <c r="RJL113" s="10"/>
      <c r="RJM113" s="10"/>
      <c r="RJN113" s="10"/>
      <c r="RJO113" s="10"/>
      <c r="RJP113" s="10"/>
      <c r="RJQ113" s="10"/>
      <c r="RJR113" s="10"/>
      <c r="RJS113" s="10"/>
      <c r="RJT113" s="10"/>
      <c r="RJU113" s="10"/>
      <c r="RJV113" s="10"/>
      <c r="RJW113" s="10"/>
      <c r="RJX113" s="10"/>
      <c r="RJY113" s="10"/>
      <c r="RJZ113" s="10"/>
      <c r="RKA113" s="10"/>
      <c r="RKB113" s="10"/>
      <c r="RKC113" s="10"/>
      <c r="RKD113" s="10"/>
      <c r="RKE113" s="10"/>
      <c r="RKF113" s="10"/>
      <c r="RKG113" s="10"/>
      <c r="RKH113" s="10"/>
      <c r="RKI113" s="10"/>
      <c r="RKJ113" s="10"/>
      <c r="RKK113" s="10"/>
      <c r="RKL113" s="10"/>
      <c r="RKM113" s="10"/>
      <c r="RKN113" s="10"/>
      <c r="RKO113" s="10"/>
      <c r="RKP113" s="10"/>
      <c r="RKQ113" s="10"/>
      <c r="RKR113" s="10"/>
      <c r="RKS113" s="10"/>
      <c r="RKT113" s="10"/>
      <c r="RKU113" s="10"/>
      <c r="RKV113" s="10"/>
      <c r="RKW113" s="10"/>
      <c r="RKX113" s="10"/>
      <c r="RKY113" s="10"/>
      <c r="RKZ113" s="10"/>
      <c r="RLA113" s="10"/>
      <c r="RLB113" s="10"/>
      <c r="RLC113" s="10"/>
      <c r="RLD113" s="10"/>
      <c r="RLE113" s="10"/>
      <c r="RLF113" s="10"/>
      <c r="RLG113" s="10"/>
      <c r="RLH113" s="10"/>
      <c r="RLI113" s="10"/>
      <c r="RLJ113" s="10"/>
      <c r="RLK113" s="10"/>
      <c r="RLL113" s="10"/>
      <c r="RLM113" s="10"/>
      <c r="RLN113" s="10"/>
      <c r="RLO113" s="10"/>
      <c r="RLP113" s="10"/>
      <c r="RLQ113" s="10"/>
      <c r="RLR113" s="10"/>
      <c r="RLS113" s="10"/>
      <c r="RLT113" s="10"/>
      <c r="RLU113" s="10"/>
      <c r="RLV113" s="10"/>
      <c r="RLW113" s="10"/>
      <c r="RLX113" s="10"/>
      <c r="RLY113" s="10"/>
      <c r="RLZ113" s="10"/>
      <c r="RMA113" s="10"/>
      <c r="RMB113" s="10"/>
      <c r="RMC113" s="10"/>
      <c r="RMD113" s="10"/>
      <c r="RME113" s="10"/>
      <c r="RMF113" s="10"/>
      <c r="RMG113" s="10"/>
      <c r="RMH113" s="10"/>
      <c r="RMI113" s="10"/>
      <c r="RMJ113" s="10"/>
      <c r="RMK113" s="10"/>
      <c r="RML113" s="10"/>
      <c r="RMM113" s="10"/>
      <c r="RMN113" s="10"/>
      <c r="RMO113" s="10"/>
      <c r="RMP113" s="10"/>
      <c r="RMQ113" s="10"/>
      <c r="RMR113" s="10"/>
      <c r="RMS113" s="10"/>
      <c r="RMT113" s="10"/>
      <c r="RMU113" s="10"/>
      <c r="RMV113" s="10"/>
      <c r="RMW113" s="10"/>
      <c r="RMX113" s="10"/>
      <c r="RMY113" s="10"/>
      <c r="RMZ113" s="10"/>
      <c r="RNA113" s="10"/>
      <c r="RNB113" s="10"/>
      <c r="RNC113" s="10"/>
      <c r="RND113" s="10"/>
      <c r="RNE113" s="10"/>
      <c r="RNF113" s="10"/>
      <c r="RNG113" s="10"/>
      <c r="RNH113" s="10"/>
      <c r="RNI113" s="10"/>
      <c r="RNJ113" s="10"/>
      <c r="RNK113" s="10"/>
      <c r="RNL113" s="10"/>
      <c r="RNM113" s="10"/>
      <c r="RNN113" s="10"/>
      <c r="RNO113" s="10"/>
      <c r="RNP113" s="10"/>
      <c r="RNQ113" s="10"/>
      <c r="RNR113" s="10"/>
      <c r="RNS113" s="10"/>
      <c r="RNT113" s="10"/>
      <c r="RNU113" s="10"/>
      <c r="RNV113" s="10"/>
      <c r="RNW113" s="10"/>
      <c r="RNX113" s="10"/>
      <c r="RNY113" s="10"/>
      <c r="RNZ113" s="10"/>
      <c r="ROA113" s="10"/>
      <c r="ROB113" s="10"/>
      <c r="ROC113" s="10"/>
      <c r="ROD113" s="10"/>
      <c r="ROE113" s="10"/>
      <c r="ROF113" s="10"/>
      <c r="ROG113" s="10"/>
      <c r="ROH113" s="10"/>
      <c r="ROI113" s="10"/>
      <c r="ROJ113" s="10"/>
      <c r="ROK113" s="10"/>
      <c r="ROL113" s="10"/>
      <c r="ROM113" s="10"/>
      <c r="RON113" s="10"/>
      <c r="ROO113" s="10"/>
      <c r="ROP113" s="10"/>
      <c r="ROQ113" s="10"/>
      <c r="ROR113" s="10"/>
      <c r="ROS113" s="10"/>
      <c r="ROT113" s="10"/>
      <c r="ROU113" s="10"/>
      <c r="ROV113" s="10"/>
      <c r="ROW113" s="10"/>
      <c r="ROX113" s="10"/>
      <c r="ROY113" s="10"/>
      <c r="ROZ113" s="10"/>
      <c r="RPA113" s="10"/>
      <c r="RPB113" s="10"/>
      <c r="RPC113" s="10"/>
      <c r="RPD113" s="10"/>
      <c r="RPE113" s="10"/>
      <c r="RPF113" s="10"/>
      <c r="RPG113" s="10"/>
      <c r="RPH113" s="10"/>
      <c r="RPI113" s="10"/>
      <c r="RPJ113" s="10"/>
      <c r="RPK113" s="10"/>
      <c r="RPL113" s="10"/>
      <c r="RPM113" s="10"/>
      <c r="RPN113" s="10"/>
      <c r="RPO113" s="10"/>
      <c r="RPP113" s="10"/>
      <c r="RPQ113" s="10"/>
      <c r="RPR113" s="10"/>
      <c r="RPS113" s="10"/>
      <c r="RPT113" s="10"/>
      <c r="RPU113" s="10"/>
      <c r="RPV113" s="10"/>
      <c r="RPW113" s="10"/>
      <c r="RPX113" s="10"/>
      <c r="RPY113" s="10"/>
      <c r="RPZ113" s="10"/>
      <c r="RQA113" s="10"/>
      <c r="RQB113" s="10"/>
      <c r="RQC113" s="10"/>
      <c r="RQD113" s="10"/>
      <c r="RQE113" s="10"/>
      <c r="RQF113" s="10"/>
      <c r="RQG113" s="10"/>
      <c r="RQH113" s="10"/>
      <c r="RQI113" s="10"/>
      <c r="RQJ113" s="10"/>
      <c r="RQK113" s="10"/>
      <c r="RQL113" s="10"/>
      <c r="RQM113" s="10"/>
      <c r="RQN113" s="10"/>
      <c r="RQO113" s="10"/>
      <c r="RQP113" s="10"/>
      <c r="RQQ113" s="10"/>
      <c r="RQR113" s="10"/>
      <c r="RQS113" s="10"/>
      <c r="RQT113" s="10"/>
      <c r="RQU113" s="10"/>
      <c r="RQV113" s="10"/>
      <c r="RQW113" s="10"/>
      <c r="RQX113" s="10"/>
      <c r="RQY113" s="10"/>
      <c r="RQZ113" s="10"/>
      <c r="RRA113" s="10"/>
      <c r="RRB113" s="10"/>
      <c r="RRC113" s="10"/>
      <c r="RRD113" s="10"/>
      <c r="RRE113" s="10"/>
      <c r="RRF113" s="10"/>
      <c r="RRG113" s="10"/>
      <c r="RRH113" s="10"/>
      <c r="RRI113" s="10"/>
      <c r="RRJ113" s="10"/>
      <c r="RRK113" s="10"/>
      <c r="RRL113" s="10"/>
      <c r="RRM113" s="10"/>
      <c r="RRN113" s="10"/>
      <c r="RRO113" s="10"/>
      <c r="RRP113" s="10"/>
      <c r="RRQ113" s="10"/>
      <c r="RRR113" s="10"/>
      <c r="RRS113" s="10"/>
      <c r="RRT113" s="10"/>
      <c r="RRU113" s="10"/>
      <c r="RRV113" s="10"/>
      <c r="RRW113" s="10"/>
      <c r="RRX113" s="10"/>
      <c r="RRY113" s="10"/>
      <c r="RRZ113" s="10"/>
      <c r="RSA113" s="10"/>
      <c r="RSB113" s="10"/>
      <c r="RSC113" s="10"/>
      <c r="RSD113" s="10"/>
      <c r="RSE113" s="10"/>
      <c r="RSF113" s="10"/>
      <c r="RSG113" s="10"/>
      <c r="RSH113" s="10"/>
      <c r="RSI113" s="10"/>
      <c r="RSJ113" s="10"/>
      <c r="RSK113" s="10"/>
      <c r="RSL113" s="10"/>
      <c r="RSM113" s="10"/>
      <c r="RSN113" s="10"/>
      <c r="RSO113" s="10"/>
      <c r="RSP113" s="10"/>
      <c r="RSQ113" s="10"/>
      <c r="RSR113" s="10"/>
      <c r="RSS113" s="10"/>
      <c r="RST113" s="10"/>
      <c r="RSU113" s="10"/>
      <c r="RSV113" s="10"/>
      <c r="RSW113" s="10"/>
      <c r="RSX113" s="10"/>
      <c r="RSY113" s="10"/>
      <c r="RSZ113" s="10"/>
      <c r="RTA113" s="10"/>
      <c r="RTB113" s="10"/>
      <c r="RTC113" s="10"/>
      <c r="RTD113" s="10"/>
      <c r="RTE113" s="10"/>
      <c r="RTF113" s="10"/>
      <c r="RTG113" s="10"/>
      <c r="RTH113" s="10"/>
      <c r="RTI113" s="10"/>
      <c r="RTJ113" s="10"/>
      <c r="RTK113" s="10"/>
      <c r="RTL113" s="10"/>
      <c r="RTM113" s="10"/>
      <c r="RTN113" s="10"/>
      <c r="RTO113" s="10"/>
      <c r="RTP113" s="10"/>
      <c r="RTQ113" s="10"/>
      <c r="RTR113" s="10"/>
      <c r="RTS113" s="10"/>
      <c r="RTT113" s="10"/>
      <c r="RTU113" s="10"/>
      <c r="RTV113" s="10"/>
      <c r="RTW113" s="10"/>
      <c r="RTX113" s="10"/>
      <c r="RTY113" s="10"/>
      <c r="RTZ113" s="10"/>
      <c r="RUA113" s="10"/>
      <c r="RUB113" s="10"/>
      <c r="RUC113" s="10"/>
      <c r="RUD113" s="10"/>
      <c r="RUE113" s="10"/>
      <c r="RUF113" s="10"/>
      <c r="RUG113" s="10"/>
      <c r="RUH113" s="10"/>
      <c r="RUI113" s="10"/>
      <c r="RUJ113" s="10"/>
      <c r="RUK113" s="10"/>
      <c r="RUL113" s="10"/>
      <c r="RUM113" s="10"/>
      <c r="RUN113" s="10"/>
      <c r="RUO113" s="10"/>
      <c r="RUP113" s="10"/>
      <c r="RUQ113" s="10"/>
      <c r="RUR113" s="10"/>
      <c r="RUS113" s="10"/>
      <c r="RUT113" s="10"/>
      <c r="RUU113" s="10"/>
      <c r="RUV113" s="10"/>
      <c r="RUW113" s="10"/>
      <c r="RUX113" s="10"/>
      <c r="RUY113" s="10"/>
      <c r="RUZ113" s="10"/>
      <c r="RVA113" s="10"/>
      <c r="RVB113" s="10"/>
      <c r="RVC113" s="10"/>
      <c r="RVD113" s="10"/>
      <c r="RVE113" s="10"/>
      <c r="RVF113" s="10"/>
      <c r="RVG113" s="10"/>
      <c r="RVH113" s="10"/>
      <c r="RVI113" s="10"/>
      <c r="RVJ113" s="10"/>
      <c r="RVK113" s="10"/>
      <c r="RVL113" s="10"/>
      <c r="RVM113" s="10"/>
      <c r="RVN113" s="10"/>
      <c r="RVO113" s="10"/>
      <c r="RVP113" s="10"/>
      <c r="RVQ113" s="10"/>
      <c r="RVR113" s="10"/>
      <c r="RVS113" s="10"/>
      <c r="RVT113" s="10"/>
      <c r="RVU113" s="10"/>
      <c r="RVV113" s="10"/>
      <c r="RVW113" s="10"/>
      <c r="RVX113" s="10"/>
      <c r="RVY113" s="10"/>
      <c r="RVZ113" s="10"/>
      <c r="RWA113" s="10"/>
      <c r="RWB113" s="10"/>
      <c r="RWC113" s="10"/>
      <c r="RWD113" s="10"/>
      <c r="RWE113" s="10"/>
      <c r="RWF113" s="10"/>
      <c r="RWG113" s="10"/>
      <c r="RWH113" s="10"/>
      <c r="RWI113" s="10"/>
      <c r="RWJ113" s="10"/>
      <c r="RWK113" s="10"/>
      <c r="RWL113" s="10"/>
      <c r="RWM113" s="10"/>
      <c r="RWN113" s="10"/>
      <c r="RWO113" s="10"/>
      <c r="RWP113" s="10"/>
      <c r="RWQ113" s="10"/>
      <c r="RWR113" s="10"/>
      <c r="RWS113" s="10"/>
      <c r="RWT113" s="10"/>
      <c r="RWU113" s="10"/>
      <c r="RWV113" s="10"/>
      <c r="RWW113" s="10"/>
      <c r="RWX113" s="10"/>
      <c r="RWY113" s="10"/>
      <c r="RWZ113" s="10"/>
      <c r="RXA113" s="10"/>
      <c r="RXB113" s="10"/>
      <c r="RXC113" s="10"/>
      <c r="RXD113" s="10"/>
      <c r="RXE113" s="10"/>
      <c r="RXF113" s="10"/>
      <c r="RXG113" s="10"/>
      <c r="RXH113" s="10"/>
      <c r="RXI113" s="10"/>
      <c r="RXJ113" s="10"/>
      <c r="RXK113" s="10"/>
      <c r="RXL113" s="10"/>
      <c r="RXM113" s="10"/>
      <c r="RXN113" s="10"/>
      <c r="RXO113" s="10"/>
      <c r="RXP113" s="10"/>
      <c r="RXQ113" s="10"/>
      <c r="RXR113" s="10"/>
      <c r="RXS113" s="10"/>
      <c r="RXT113" s="10"/>
      <c r="RXU113" s="10"/>
      <c r="RXV113" s="10"/>
      <c r="RXW113" s="10"/>
      <c r="RXX113" s="10"/>
      <c r="RXY113" s="10"/>
      <c r="RXZ113" s="10"/>
      <c r="RYA113" s="10"/>
      <c r="RYB113" s="10"/>
      <c r="RYC113" s="10"/>
      <c r="RYD113" s="10"/>
      <c r="RYE113" s="10"/>
      <c r="RYF113" s="10"/>
      <c r="RYG113" s="10"/>
      <c r="RYH113" s="10"/>
      <c r="RYI113" s="10"/>
      <c r="RYJ113" s="10"/>
      <c r="RYK113" s="10"/>
      <c r="RYL113" s="10"/>
      <c r="RYM113" s="10"/>
      <c r="RYN113" s="10"/>
      <c r="RYO113" s="10"/>
      <c r="RYP113" s="10"/>
      <c r="RYQ113" s="10"/>
      <c r="RYR113" s="10"/>
      <c r="RYS113" s="10"/>
      <c r="RYT113" s="10"/>
      <c r="RYU113" s="10"/>
      <c r="RYV113" s="10"/>
      <c r="RYW113" s="10"/>
      <c r="RYX113" s="10"/>
      <c r="RYY113" s="10"/>
      <c r="RYZ113" s="10"/>
      <c r="RZA113" s="10"/>
      <c r="RZB113" s="10"/>
      <c r="RZC113" s="10"/>
      <c r="RZD113" s="10"/>
      <c r="RZE113" s="10"/>
      <c r="RZF113" s="10"/>
      <c r="RZG113" s="10"/>
      <c r="RZH113" s="10"/>
      <c r="RZI113" s="10"/>
      <c r="RZJ113" s="10"/>
      <c r="RZK113" s="10"/>
      <c r="RZL113" s="10"/>
      <c r="RZM113" s="10"/>
      <c r="RZN113" s="10"/>
      <c r="RZO113" s="10"/>
      <c r="RZP113" s="10"/>
      <c r="RZQ113" s="10"/>
      <c r="RZR113" s="10"/>
      <c r="RZS113" s="10"/>
      <c r="RZT113" s="10"/>
      <c r="RZU113" s="10"/>
      <c r="RZV113" s="10"/>
      <c r="RZW113" s="10"/>
      <c r="RZX113" s="10"/>
      <c r="RZY113" s="10"/>
      <c r="RZZ113" s="10"/>
      <c r="SAA113" s="10"/>
      <c r="SAB113" s="10"/>
      <c r="SAC113" s="10"/>
      <c r="SAD113" s="10"/>
      <c r="SAE113" s="10"/>
      <c r="SAF113" s="10"/>
      <c r="SAG113" s="10"/>
      <c r="SAH113" s="10"/>
      <c r="SAI113" s="10"/>
      <c r="SAJ113" s="10"/>
      <c r="SAK113" s="10"/>
      <c r="SAL113" s="10"/>
      <c r="SAM113" s="10"/>
      <c r="SAN113" s="10"/>
      <c r="SAO113" s="10"/>
      <c r="SAP113" s="10"/>
      <c r="SAQ113" s="10"/>
      <c r="SAR113" s="10"/>
      <c r="SAS113" s="10"/>
      <c r="SAT113" s="10"/>
      <c r="SAU113" s="10"/>
      <c r="SAV113" s="10"/>
      <c r="SAW113" s="10"/>
      <c r="SAX113" s="10"/>
      <c r="SAY113" s="10"/>
      <c r="SAZ113" s="10"/>
      <c r="SBA113" s="10"/>
      <c r="SBB113" s="10"/>
      <c r="SBC113" s="10"/>
      <c r="SBD113" s="10"/>
      <c r="SBE113" s="10"/>
      <c r="SBF113" s="10"/>
      <c r="SBG113" s="10"/>
      <c r="SBH113" s="10"/>
      <c r="SBI113" s="10"/>
      <c r="SBJ113" s="10"/>
      <c r="SBK113" s="10"/>
      <c r="SBL113" s="10"/>
      <c r="SBM113" s="10"/>
      <c r="SBN113" s="10"/>
      <c r="SBO113" s="10"/>
      <c r="SBP113" s="10"/>
      <c r="SBQ113" s="10"/>
      <c r="SBR113" s="10"/>
      <c r="SBS113" s="10"/>
      <c r="SBT113" s="10"/>
      <c r="SBU113" s="10"/>
      <c r="SBV113" s="10"/>
      <c r="SBW113" s="10"/>
      <c r="SBX113" s="10"/>
      <c r="SBY113" s="10"/>
      <c r="SBZ113" s="10"/>
      <c r="SCA113" s="10"/>
      <c r="SCB113" s="10"/>
      <c r="SCC113" s="10"/>
      <c r="SCD113" s="10"/>
      <c r="SCE113" s="10"/>
      <c r="SCF113" s="10"/>
      <c r="SCG113" s="10"/>
      <c r="SCH113" s="10"/>
      <c r="SCI113" s="10"/>
      <c r="SCJ113" s="10"/>
      <c r="SCK113" s="10"/>
      <c r="SCL113" s="10"/>
      <c r="SCM113" s="10"/>
      <c r="SCN113" s="10"/>
      <c r="SCO113" s="10"/>
      <c r="SCP113" s="10"/>
      <c r="SCQ113" s="10"/>
      <c r="SCR113" s="10"/>
      <c r="SCS113" s="10"/>
      <c r="SCT113" s="10"/>
      <c r="SCU113" s="10"/>
      <c r="SCV113" s="10"/>
      <c r="SCW113" s="10"/>
      <c r="SCX113" s="10"/>
      <c r="SCY113" s="10"/>
      <c r="SCZ113" s="10"/>
      <c r="SDA113" s="10"/>
      <c r="SDB113" s="10"/>
      <c r="SDC113" s="10"/>
      <c r="SDD113" s="10"/>
      <c r="SDE113" s="10"/>
      <c r="SDF113" s="10"/>
      <c r="SDG113" s="10"/>
      <c r="SDH113" s="10"/>
      <c r="SDI113" s="10"/>
      <c r="SDJ113" s="10"/>
      <c r="SDK113" s="10"/>
      <c r="SDL113" s="10"/>
      <c r="SDM113" s="10"/>
      <c r="SDN113" s="10"/>
      <c r="SDO113" s="10"/>
      <c r="SDP113" s="10"/>
      <c r="SDQ113" s="10"/>
      <c r="SDR113" s="10"/>
      <c r="SDS113" s="10"/>
      <c r="SDT113" s="10"/>
      <c r="SDU113" s="10"/>
      <c r="SDV113" s="10"/>
      <c r="SDW113" s="10"/>
      <c r="SDX113" s="10"/>
      <c r="SDY113" s="10"/>
      <c r="SDZ113" s="10"/>
      <c r="SEA113" s="10"/>
      <c r="SEB113" s="10"/>
      <c r="SEC113" s="10"/>
      <c r="SED113" s="10"/>
      <c r="SEE113" s="10"/>
      <c r="SEF113" s="10"/>
      <c r="SEG113" s="10"/>
      <c r="SEH113" s="10"/>
      <c r="SEI113" s="10"/>
      <c r="SEJ113" s="10"/>
      <c r="SEK113" s="10"/>
      <c r="SEL113" s="10"/>
      <c r="SEM113" s="10"/>
      <c r="SEN113" s="10"/>
      <c r="SEO113" s="10"/>
      <c r="SEP113" s="10"/>
      <c r="SEQ113" s="10"/>
      <c r="SER113" s="10"/>
      <c r="SES113" s="10"/>
      <c r="SET113" s="10"/>
      <c r="SEU113" s="10"/>
      <c r="SEV113" s="10"/>
      <c r="SEW113" s="10"/>
      <c r="SEX113" s="10"/>
      <c r="SEY113" s="10"/>
      <c r="SEZ113" s="10"/>
      <c r="SFA113" s="10"/>
      <c r="SFB113" s="10"/>
      <c r="SFC113" s="10"/>
      <c r="SFD113" s="10"/>
      <c r="SFE113" s="10"/>
      <c r="SFF113" s="10"/>
      <c r="SFG113" s="10"/>
      <c r="SFH113" s="10"/>
      <c r="SFI113" s="10"/>
      <c r="SFJ113" s="10"/>
      <c r="SFK113" s="10"/>
      <c r="SFL113" s="10"/>
      <c r="SFM113" s="10"/>
      <c r="SFN113" s="10"/>
      <c r="SFO113" s="10"/>
      <c r="SFP113" s="10"/>
      <c r="SFQ113" s="10"/>
      <c r="SFR113" s="10"/>
      <c r="SFS113" s="10"/>
      <c r="SFT113" s="10"/>
      <c r="SFU113" s="10"/>
      <c r="SFV113" s="10"/>
      <c r="SFW113" s="10"/>
      <c r="SFX113" s="10"/>
      <c r="SFY113" s="10"/>
      <c r="SFZ113" s="10"/>
      <c r="SGA113" s="10"/>
      <c r="SGB113" s="10"/>
      <c r="SGC113" s="10"/>
      <c r="SGD113" s="10"/>
      <c r="SGE113" s="10"/>
      <c r="SGF113" s="10"/>
      <c r="SGG113" s="10"/>
      <c r="SGH113" s="10"/>
      <c r="SGI113" s="10"/>
      <c r="SGJ113" s="10"/>
      <c r="SGK113" s="10"/>
      <c r="SGL113" s="10"/>
      <c r="SGM113" s="10"/>
      <c r="SGN113" s="10"/>
      <c r="SGO113" s="10"/>
      <c r="SGP113" s="10"/>
      <c r="SGQ113" s="10"/>
      <c r="SGR113" s="10"/>
      <c r="SGS113" s="10"/>
      <c r="SGT113" s="10"/>
      <c r="SGU113" s="10"/>
      <c r="SGV113" s="10"/>
      <c r="SGW113" s="10"/>
      <c r="SGX113" s="10"/>
      <c r="SGY113" s="10"/>
      <c r="SGZ113" s="10"/>
      <c r="SHA113" s="10"/>
      <c r="SHB113" s="10"/>
      <c r="SHC113" s="10"/>
      <c r="SHD113" s="10"/>
      <c r="SHE113" s="10"/>
      <c r="SHF113" s="10"/>
      <c r="SHG113" s="10"/>
      <c r="SHH113" s="10"/>
      <c r="SHI113" s="10"/>
      <c r="SHJ113" s="10"/>
      <c r="SHK113" s="10"/>
      <c r="SHL113" s="10"/>
      <c r="SHM113" s="10"/>
      <c r="SHN113" s="10"/>
      <c r="SHO113" s="10"/>
      <c r="SHP113" s="10"/>
      <c r="SHQ113" s="10"/>
      <c r="SHR113" s="10"/>
      <c r="SHS113" s="10"/>
      <c r="SHT113" s="10"/>
      <c r="SHU113" s="10"/>
      <c r="SHV113" s="10"/>
      <c r="SHW113" s="10"/>
      <c r="SHX113" s="10"/>
      <c r="SHY113" s="10"/>
      <c r="SHZ113" s="10"/>
      <c r="SIA113" s="10"/>
      <c r="SIB113" s="10"/>
      <c r="SIC113" s="10"/>
      <c r="SID113" s="10"/>
      <c r="SIE113" s="10"/>
      <c r="SIF113" s="10"/>
      <c r="SIG113" s="10"/>
      <c r="SIH113" s="10"/>
      <c r="SII113" s="10"/>
      <c r="SIJ113" s="10"/>
      <c r="SIK113" s="10"/>
      <c r="SIL113" s="10"/>
      <c r="SIM113" s="10"/>
      <c r="SIN113" s="10"/>
      <c r="SIO113" s="10"/>
      <c r="SIP113" s="10"/>
      <c r="SIQ113" s="10"/>
      <c r="SIR113" s="10"/>
      <c r="SIS113" s="10"/>
      <c r="SIT113" s="10"/>
      <c r="SIU113" s="10"/>
      <c r="SIV113" s="10"/>
      <c r="SIW113" s="10"/>
      <c r="SIX113" s="10"/>
      <c r="SIY113" s="10"/>
      <c r="SIZ113" s="10"/>
      <c r="SJA113" s="10"/>
      <c r="SJB113" s="10"/>
      <c r="SJC113" s="10"/>
      <c r="SJD113" s="10"/>
      <c r="SJE113" s="10"/>
      <c r="SJF113" s="10"/>
      <c r="SJG113" s="10"/>
      <c r="SJH113" s="10"/>
      <c r="SJI113" s="10"/>
      <c r="SJJ113" s="10"/>
      <c r="SJK113" s="10"/>
      <c r="SJL113" s="10"/>
      <c r="SJM113" s="10"/>
      <c r="SJN113" s="10"/>
      <c r="SJO113" s="10"/>
      <c r="SJP113" s="10"/>
      <c r="SJQ113" s="10"/>
      <c r="SJR113" s="10"/>
      <c r="SJS113" s="10"/>
      <c r="SJT113" s="10"/>
      <c r="SJU113" s="10"/>
      <c r="SJV113" s="10"/>
      <c r="SJW113" s="10"/>
      <c r="SJX113" s="10"/>
      <c r="SJY113" s="10"/>
      <c r="SJZ113" s="10"/>
      <c r="SKA113" s="10"/>
      <c r="SKB113" s="10"/>
      <c r="SKC113" s="10"/>
      <c r="SKD113" s="10"/>
      <c r="SKE113" s="10"/>
      <c r="SKF113" s="10"/>
      <c r="SKG113" s="10"/>
      <c r="SKH113" s="10"/>
      <c r="SKI113" s="10"/>
      <c r="SKJ113" s="10"/>
      <c r="SKK113" s="10"/>
      <c r="SKL113" s="10"/>
      <c r="SKM113" s="10"/>
      <c r="SKN113" s="10"/>
      <c r="SKO113" s="10"/>
      <c r="SKP113" s="10"/>
      <c r="SKQ113" s="10"/>
      <c r="SKR113" s="10"/>
      <c r="SKS113" s="10"/>
      <c r="SKT113" s="10"/>
      <c r="SKU113" s="10"/>
      <c r="SKV113" s="10"/>
      <c r="SKW113" s="10"/>
      <c r="SKX113" s="10"/>
      <c r="SKY113" s="10"/>
      <c r="SKZ113" s="10"/>
      <c r="SLA113" s="10"/>
      <c r="SLB113" s="10"/>
      <c r="SLC113" s="10"/>
      <c r="SLD113" s="10"/>
      <c r="SLE113" s="10"/>
      <c r="SLF113" s="10"/>
      <c r="SLG113" s="10"/>
      <c r="SLH113" s="10"/>
      <c r="SLI113" s="10"/>
      <c r="SLJ113" s="10"/>
      <c r="SLK113" s="10"/>
      <c r="SLL113" s="10"/>
      <c r="SLM113" s="10"/>
      <c r="SLN113" s="10"/>
      <c r="SLO113" s="10"/>
      <c r="SLP113" s="10"/>
      <c r="SLQ113" s="10"/>
      <c r="SLR113" s="10"/>
      <c r="SLS113" s="10"/>
      <c r="SLT113" s="10"/>
      <c r="SLU113" s="10"/>
      <c r="SLV113" s="10"/>
      <c r="SLW113" s="10"/>
      <c r="SLX113" s="10"/>
      <c r="SLY113" s="10"/>
      <c r="SLZ113" s="10"/>
      <c r="SMA113" s="10"/>
      <c r="SMB113" s="10"/>
      <c r="SMC113" s="10"/>
      <c r="SMD113" s="10"/>
      <c r="SME113" s="10"/>
      <c r="SMF113" s="10"/>
      <c r="SMG113" s="10"/>
      <c r="SMH113" s="10"/>
      <c r="SMI113" s="10"/>
      <c r="SMJ113" s="10"/>
      <c r="SMK113" s="10"/>
      <c r="SML113" s="10"/>
      <c r="SMM113" s="10"/>
      <c r="SMN113" s="10"/>
      <c r="SMO113" s="10"/>
      <c r="SMP113" s="10"/>
      <c r="SMQ113" s="10"/>
      <c r="SMR113" s="10"/>
      <c r="SMS113" s="10"/>
      <c r="SMT113" s="10"/>
      <c r="SMU113" s="10"/>
      <c r="SMV113" s="10"/>
      <c r="SMW113" s="10"/>
      <c r="SMX113" s="10"/>
      <c r="SMY113" s="10"/>
      <c r="SMZ113" s="10"/>
      <c r="SNA113" s="10"/>
      <c r="SNB113" s="10"/>
      <c r="SNC113" s="10"/>
      <c r="SND113" s="10"/>
      <c r="SNE113" s="10"/>
      <c r="SNF113" s="10"/>
      <c r="SNG113" s="10"/>
      <c r="SNH113" s="10"/>
      <c r="SNI113" s="10"/>
      <c r="SNJ113" s="10"/>
      <c r="SNK113" s="10"/>
      <c r="SNL113" s="10"/>
      <c r="SNM113" s="10"/>
      <c r="SNN113" s="10"/>
      <c r="SNO113" s="10"/>
      <c r="SNP113" s="10"/>
      <c r="SNQ113" s="10"/>
      <c r="SNR113" s="10"/>
      <c r="SNS113" s="10"/>
      <c r="SNT113" s="10"/>
      <c r="SNU113" s="10"/>
      <c r="SNV113" s="10"/>
      <c r="SNW113" s="10"/>
      <c r="SNX113" s="10"/>
      <c r="SNY113" s="10"/>
      <c r="SNZ113" s="10"/>
      <c r="SOA113" s="10"/>
      <c r="SOB113" s="10"/>
      <c r="SOC113" s="10"/>
      <c r="SOD113" s="10"/>
      <c r="SOE113" s="10"/>
      <c r="SOF113" s="10"/>
      <c r="SOG113" s="10"/>
      <c r="SOH113" s="10"/>
      <c r="SOI113" s="10"/>
      <c r="SOJ113" s="10"/>
      <c r="SOK113" s="10"/>
      <c r="SOL113" s="10"/>
      <c r="SOM113" s="10"/>
      <c r="SON113" s="10"/>
      <c r="SOO113" s="10"/>
      <c r="SOP113" s="10"/>
      <c r="SOQ113" s="10"/>
      <c r="SOR113" s="10"/>
      <c r="SOS113" s="10"/>
      <c r="SOT113" s="10"/>
      <c r="SOU113" s="10"/>
      <c r="SOV113" s="10"/>
      <c r="SOW113" s="10"/>
      <c r="SOX113" s="10"/>
      <c r="SOY113" s="10"/>
      <c r="SOZ113" s="10"/>
      <c r="SPA113" s="10"/>
      <c r="SPB113" s="10"/>
      <c r="SPC113" s="10"/>
      <c r="SPD113" s="10"/>
      <c r="SPE113" s="10"/>
      <c r="SPF113" s="10"/>
      <c r="SPG113" s="10"/>
      <c r="SPH113" s="10"/>
      <c r="SPI113" s="10"/>
      <c r="SPJ113" s="10"/>
      <c r="SPK113" s="10"/>
      <c r="SPL113" s="10"/>
      <c r="SPM113" s="10"/>
      <c r="SPN113" s="10"/>
      <c r="SPO113" s="10"/>
      <c r="SPP113" s="10"/>
      <c r="SPQ113" s="10"/>
      <c r="SPR113" s="10"/>
      <c r="SPS113" s="10"/>
      <c r="SPT113" s="10"/>
      <c r="SPU113" s="10"/>
      <c r="SPV113" s="10"/>
      <c r="SPW113" s="10"/>
      <c r="SPX113" s="10"/>
      <c r="SPY113" s="10"/>
      <c r="SPZ113" s="10"/>
      <c r="SQA113" s="10"/>
      <c r="SQB113" s="10"/>
      <c r="SQC113" s="10"/>
      <c r="SQD113" s="10"/>
      <c r="SQE113" s="10"/>
      <c r="SQF113" s="10"/>
      <c r="SQG113" s="10"/>
      <c r="SQH113" s="10"/>
      <c r="SQI113" s="10"/>
      <c r="SQJ113" s="10"/>
      <c r="SQK113" s="10"/>
      <c r="SQL113" s="10"/>
      <c r="SQM113" s="10"/>
      <c r="SQN113" s="10"/>
      <c r="SQO113" s="10"/>
      <c r="SQP113" s="10"/>
      <c r="SQQ113" s="10"/>
      <c r="SQR113" s="10"/>
      <c r="SQS113" s="10"/>
      <c r="SQT113" s="10"/>
      <c r="SQU113" s="10"/>
      <c r="SQV113" s="10"/>
      <c r="SQW113" s="10"/>
      <c r="SQX113" s="10"/>
      <c r="SQY113" s="10"/>
      <c r="SQZ113" s="10"/>
      <c r="SRA113" s="10"/>
      <c r="SRB113" s="10"/>
      <c r="SRC113" s="10"/>
      <c r="SRD113" s="10"/>
      <c r="SRE113" s="10"/>
      <c r="SRF113" s="10"/>
      <c r="SRG113" s="10"/>
      <c r="SRH113" s="10"/>
      <c r="SRI113" s="10"/>
      <c r="SRJ113" s="10"/>
      <c r="SRK113" s="10"/>
      <c r="SRL113" s="10"/>
      <c r="SRM113" s="10"/>
      <c r="SRN113" s="10"/>
      <c r="SRO113" s="10"/>
      <c r="SRP113" s="10"/>
      <c r="SRQ113" s="10"/>
      <c r="SRR113" s="10"/>
      <c r="SRS113" s="10"/>
      <c r="SRT113" s="10"/>
      <c r="SRU113" s="10"/>
      <c r="SRV113" s="10"/>
      <c r="SRW113" s="10"/>
      <c r="SRX113" s="10"/>
      <c r="SRY113" s="10"/>
      <c r="SRZ113" s="10"/>
      <c r="SSA113" s="10"/>
      <c r="SSB113" s="10"/>
      <c r="SSC113" s="10"/>
      <c r="SSD113" s="10"/>
      <c r="SSE113" s="10"/>
      <c r="SSF113" s="10"/>
      <c r="SSG113" s="10"/>
      <c r="SSH113" s="10"/>
      <c r="SSI113" s="10"/>
      <c r="SSJ113" s="10"/>
      <c r="SSK113" s="10"/>
      <c r="SSL113" s="10"/>
      <c r="SSM113" s="10"/>
      <c r="SSN113" s="10"/>
      <c r="SSO113" s="10"/>
      <c r="SSP113" s="10"/>
      <c r="SSQ113" s="10"/>
      <c r="SSR113" s="10"/>
      <c r="SSS113" s="10"/>
      <c r="SST113" s="10"/>
      <c r="SSU113" s="10"/>
      <c r="SSV113" s="10"/>
      <c r="SSW113" s="10"/>
      <c r="SSX113" s="10"/>
      <c r="SSY113" s="10"/>
      <c r="SSZ113" s="10"/>
      <c r="STA113" s="10"/>
      <c r="STB113" s="10"/>
      <c r="STC113" s="10"/>
      <c r="STD113" s="10"/>
      <c r="STE113" s="10"/>
      <c r="STF113" s="10"/>
      <c r="STG113" s="10"/>
      <c r="STH113" s="10"/>
      <c r="STI113" s="10"/>
      <c r="STJ113" s="10"/>
      <c r="STK113" s="10"/>
      <c r="STL113" s="10"/>
      <c r="STM113" s="10"/>
      <c r="STN113" s="10"/>
      <c r="STO113" s="10"/>
      <c r="STP113" s="10"/>
      <c r="STQ113" s="10"/>
      <c r="STR113" s="10"/>
      <c r="STS113" s="10"/>
      <c r="STT113" s="10"/>
      <c r="STU113" s="10"/>
      <c r="STV113" s="10"/>
      <c r="STW113" s="10"/>
      <c r="STX113" s="10"/>
      <c r="STY113" s="10"/>
      <c r="STZ113" s="10"/>
      <c r="SUA113" s="10"/>
      <c r="SUB113" s="10"/>
      <c r="SUC113" s="10"/>
      <c r="SUD113" s="10"/>
      <c r="SUE113" s="10"/>
      <c r="SUF113" s="10"/>
      <c r="SUG113" s="10"/>
      <c r="SUH113" s="10"/>
      <c r="SUI113" s="10"/>
      <c r="SUJ113" s="10"/>
      <c r="SUK113" s="10"/>
      <c r="SUL113" s="10"/>
      <c r="SUM113" s="10"/>
      <c r="SUN113" s="10"/>
      <c r="SUO113" s="10"/>
      <c r="SUP113" s="10"/>
      <c r="SUQ113" s="10"/>
      <c r="SUR113" s="10"/>
      <c r="SUS113" s="10"/>
      <c r="SUT113" s="10"/>
      <c r="SUU113" s="10"/>
      <c r="SUV113" s="10"/>
      <c r="SUW113" s="10"/>
      <c r="SUX113" s="10"/>
      <c r="SUY113" s="10"/>
      <c r="SUZ113" s="10"/>
      <c r="SVA113" s="10"/>
      <c r="SVB113" s="10"/>
      <c r="SVC113" s="10"/>
      <c r="SVD113" s="10"/>
      <c r="SVE113" s="10"/>
      <c r="SVF113" s="10"/>
      <c r="SVG113" s="10"/>
      <c r="SVH113" s="10"/>
      <c r="SVI113" s="10"/>
      <c r="SVJ113" s="10"/>
      <c r="SVK113" s="10"/>
      <c r="SVL113" s="10"/>
      <c r="SVM113" s="10"/>
      <c r="SVN113" s="10"/>
      <c r="SVO113" s="10"/>
      <c r="SVP113" s="10"/>
      <c r="SVQ113" s="10"/>
      <c r="SVR113" s="10"/>
      <c r="SVS113" s="10"/>
      <c r="SVT113" s="10"/>
      <c r="SVU113" s="10"/>
      <c r="SVV113" s="10"/>
      <c r="SVW113" s="10"/>
      <c r="SVX113" s="10"/>
      <c r="SVY113" s="10"/>
      <c r="SVZ113" s="10"/>
      <c r="SWA113" s="10"/>
      <c r="SWB113" s="10"/>
      <c r="SWC113" s="10"/>
      <c r="SWD113" s="10"/>
      <c r="SWE113" s="10"/>
      <c r="SWF113" s="10"/>
      <c r="SWG113" s="10"/>
      <c r="SWH113" s="10"/>
      <c r="SWI113" s="10"/>
      <c r="SWJ113" s="10"/>
      <c r="SWK113" s="10"/>
      <c r="SWL113" s="10"/>
      <c r="SWM113" s="10"/>
      <c r="SWN113" s="10"/>
      <c r="SWO113" s="10"/>
      <c r="SWP113" s="10"/>
      <c r="SWQ113" s="10"/>
      <c r="SWR113" s="10"/>
      <c r="SWS113" s="10"/>
      <c r="SWT113" s="10"/>
      <c r="SWU113" s="10"/>
      <c r="SWV113" s="10"/>
      <c r="SWW113" s="10"/>
      <c r="SWX113" s="10"/>
      <c r="SWY113" s="10"/>
      <c r="SWZ113" s="10"/>
      <c r="SXA113" s="10"/>
      <c r="SXB113" s="10"/>
      <c r="SXC113" s="10"/>
      <c r="SXD113" s="10"/>
      <c r="SXE113" s="10"/>
      <c r="SXF113" s="10"/>
      <c r="SXG113" s="10"/>
      <c r="SXH113" s="10"/>
      <c r="SXI113" s="10"/>
      <c r="SXJ113" s="10"/>
      <c r="SXK113" s="10"/>
      <c r="SXL113" s="10"/>
      <c r="SXM113" s="10"/>
      <c r="SXN113" s="10"/>
      <c r="SXO113" s="10"/>
      <c r="SXP113" s="10"/>
      <c r="SXQ113" s="10"/>
      <c r="SXR113" s="10"/>
      <c r="SXS113" s="10"/>
      <c r="SXT113" s="10"/>
      <c r="SXU113" s="10"/>
      <c r="SXV113" s="10"/>
      <c r="SXW113" s="10"/>
      <c r="SXX113" s="10"/>
      <c r="SXY113" s="10"/>
      <c r="SXZ113" s="10"/>
      <c r="SYA113" s="10"/>
      <c r="SYB113" s="10"/>
      <c r="SYC113" s="10"/>
      <c r="SYD113" s="10"/>
      <c r="SYE113" s="10"/>
      <c r="SYF113" s="10"/>
      <c r="SYG113" s="10"/>
      <c r="SYH113" s="10"/>
      <c r="SYI113" s="10"/>
      <c r="SYJ113" s="10"/>
      <c r="SYK113" s="10"/>
      <c r="SYL113" s="10"/>
      <c r="SYM113" s="10"/>
      <c r="SYN113" s="10"/>
      <c r="SYO113" s="10"/>
      <c r="SYP113" s="10"/>
      <c r="SYQ113" s="10"/>
      <c r="SYR113" s="10"/>
      <c r="SYS113" s="10"/>
      <c r="SYT113" s="10"/>
      <c r="SYU113" s="10"/>
      <c r="SYV113" s="10"/>
      <c r="SYW113" s="10"/>
      <c r="SYX113" s="10"/>
      <c r="SYY113" s="10"/>
      <c r="SYZ113" s="10"/>
      <c r="SZA113" s="10"/>
      <c r="SZB113" s="10"/>
      <c r="SZC113" s="10"/>
      <c r="SZD113" s="10"/>
      <c r="SZE113" s="10"/>
      <c r="SZF113" s="10"/>
      <c r="SZG113" s="10"/>
      <c r="SZH113" s="10"/>
      <c r="SZI113" s="10"/>
      <c r="SZJ113" s="10"/>
      <c r="SZK113" s="10"/>
      <c r="SZL113" s="10"/>
      <c r="SZM113" s="10"/>
      <c r="SZN113" s="10"/>
      <c r="SZO113" s="10"/>
      <c r="SZP113" s="10"/>
      <c r="SZQ113" s="10"/>
      <c r="SZR113" s="10"/>
      <c r="SZS113" s="10"/>
      <c r="SZT113" s="10"/>
      <c r="SZU113" s="10"/>
      <c r="SZV113" s="10"/>
      <c r="SZW113" s="10"/>
      <c r="SZX113" s="10"/>
      <c r="SZY113" s="10"/>
      <c r="SZZ113" s="10"/>
      <c r="TAA113" s="10"/>
      <c r="TAB113" s="10"/>
      <c r="TAC113" s="10"/>
      <c r="TAD113" s="10"/>
      <c r="TAE113" s="10"/>
      <c r="TAF113" s="10"/>
      <c r="TAG113" s="10"/>
      <c r="TAH113" s="10"/>
      <c r="TAI113" s="10"/>
      <c r="TAJ113" s="10"/>
      <c r="TAK113" s="10"/>
      <c r="TAL113" s="10"/>
      <c r="TAM113" s="10"/>
      <c r="TAN113" s="10"/>
      <c r="TAO113" s="10"/>
      <c r="TAP113" s="10"/>
      <c r="TAQ113" s="10"/>
      <c r="TAR113" s="10"/>
      <c r="TAS113" s="10"/>
      <c r="TAT113" s="10"/>
      <c r="TAU113" s="10"/>
      <c r="TAV113" s="10"/>
      <c r="TAW113" s="10"/>
      <c r="TAX113" s="10"/>
      <c r="TAY113" s="10"/>
      <c r="TAZ113" s="10"/>
      <c r="TBA113" s="10"/>
      <c r="TBB113" s="10"/>
      <c r="TBC113" s="10"/>
      <c r="TBD113" s="10"/>
      <c r="TBE113" s="10"/>
      <c r="TBF113" s="10"/>
      <c r="TBG113" s="10"/>
      <c r="TBH113" s="10"/>
      <c r="TBI113" s="10"/>
      <c r="TBJ113" s="10"/>
      <c r="TBK113" s="10"/>
      <c r="TBL113" s="10"/>
      <c r="TBM113" s="10"/>
      <c r="TBN113" s="10"/>
      <c r="TBO113" s="10"/>
      <c r="TBP113" s="10"/>
      <c r="TBQ113" s="10"/>
      <c r="TBR113" s="10"/>
      <c r="TBS113" s="10"/>
      <c r="TBT113" s="10"/>
      <c r="TBU113" s="10"/>
      <c r="TBV113" s="10"/>
      <c r="TBW113" s="10"/>
      <c r="TBX113" s="10"/>
      <c r="TBY113" s="10"/>
      <c r="TBZ113" s="10"/>
      <c r="TCA113" s="10"/>
      <c r="TCB113" s="10"/>
      <c r="TCC113" s="10"/>
      <c r="TCD113" s="10"/>
      <c r="TCE113" s="10"/>
      <c r="TCF113" s="10"/>
      <c r="TCG113" s="10"/>
      <c r="TCH113" s="10"/>
      <c r="TCI113" s="10"/>
      <c r="TCJ113" s="10"/>
      <c r="TCK113" s="10"/>
      <c r="TCL113" s="10"/>
      <c r="TCM113" s="10"/>
      <c r="TCN113" s="10"/>
      <c r="TCO113" s="10"/>
      <c r="TCP113" s="10"/>
      <c r="TCQ113" s="10"/>
      <c r="TCR113" s="10"/>
      <c r="TCS113" s="10"/>
      <c r="TCT113" s="10"/>
      <c r="TCU113" s="10"/>
      <c r="TCV113" s="10"/>
      <c r="TCW113" s="10"/>
      <c r="TCX113" s="10"/>
      <c r="TCY113" s="10"/>
      <c r="TCZ113" s="10"/>
      <c r="TDA113" s="10"/>
      <c r="TDB113" s="10"/>
      <c r="TDC113" s="10"/>
      <c r="TDD113" s="10"/>
      <c r="TDE113" s="10"/>
      <c r="TDF113" s="10"/>
      <c r="TDG113" s="10"/>
      <c r="TDH113" s="10"/>
      <c r="TDI113" s="10"/>
      <c r="TDJ113" s="10"/>
      <c r="TDK113" s="10"/>
      <c r="TDL113" s="10"/>
      <c r="TDM113" s="10"/>
      <c r="TDN113" s="10"/>
      <c r="TDO113" s="10"/>
      <c r="TDP113" s="10"/>
      <c r="TDQ113" s="10"/>
      <c r="TDR113" s="10"/>
      <c r="TDS113" s="10"/>
      <c r="TDT113" s="10"/>
      <c r="TDU113" s="10"/>
      <c r="TDV113" s="10"/>
      <c r="TDW113" s="10"/>
      <c r="TDX113" s="10"/>
      <c r="TDY113" s="10"/>
      <c r="TDZ113" s="10"/>
      <c r="TEA113" s="10"/>
      <c r="TEB113" s="10"/>
      <c r="TEC113" s="10"/>
      <c r="TED113" s="10"/>
      <c r="TEE113" s="10"/>
      <c r="TEF113" s="10"/>
      <c r="TEG113" s="10"/>
      <c r="TEH113" s="10"/>
      <c r="TEI113" s="10"/>
      <c r="TEJ113" s="10"/>
      <c r="TEK113" s="10"/>
      <c r="TEL113" s="10"/>
      <c r="TEM113" s="10"/>
      <c r="TEN113" s="10"/>
      <c r="TEO113" s="10"/>
      <c r="TEP113" s="10"/>
      <c r="TEQ113" s="10"/>
      <c r="TER113" s="10"/>
      <c r="TES113" s="10"/>
      <c r="TET113" s="10"/>
      <c r="TEU113" s="10"/>
      <c r="TEV113" s="10"/>
      <c r="TEW113" s="10"/>
      <c r="TEX113" s="10"/>
      <c r="TEY113" s="10"/>
      <c r="TEZ113" s="10"/>
      <c r="TFA113" s="10"/>
      <c r="TFB113" s="10"/>
      <c r="TFC113" s="10"/>
      <c r="TFD113" s="10"/>
      <c r="TFE113" s="10"/>
      <c r="TFF113" s="10"/>
      <c r="TFG113" s="10"/>
      <c r="TFH113" s="10"/>
      <c r="TFI113" s="10"/>
      <c r="TFJ113" s="10"/>
      <c r="TFK113" s="10"/>
      <c r="TFL113" s="10"/>
      <c r="TFM113" s="10"/>
      <c r="TFN113" s="10"/>
      <c r="TFO113" s="10"/>
      <c r="TFP113" s="10"/>
      <c r="TFQ113" s="10"/>
      <c r="TFR113" s="10"/>
      <c r="TFS113" s="10"/>
      <c r="TFT113" s="10"/>
      <c r="TFU113" s="10"/>
      <c r="TFV113" s="10"/>
      <c r="TFW113" s="10"/>
      <c r="TFX113" s="10"/>
      <c r="TFY113" s="10"/>
      <c r="TFZ113" s="10"/>
      <c r="TGA113" s="10"/>
      <c r="TGB113" s="10"/>
      <c r="TGC113" s="10"/>
      <c r="TGD113" s="10"/>
      <c r="TGE113" s="10"/>
      <c r="TGF113" s="10"/>
      <c r="TGG113" s="10"/>
      <c r="TGH113" s="10"/>
      <c r="TGI113" s="10"/>
      <c r="TGJ113" s="10"/>
      <c r="TGK113" s="10"/>
      <c r="TGL113" s="10"/>
      <c r="TGM113" s="10"/>
      <c r="TGN113" s="10"/>
      <c r="TGO113" s="10"/>
      <c r="TGP113" s="10"/>
      <c r="TGQ113" s="10"/>
      <c r="TGR113" s="10"/>
      <c r="TGS113" s="10"/>
      <c r="TGT113" s="10"/>
      <c r="TGU113" s="10"/>
      <c r="TGV113" s="10"/>
      <c r="TGW113" s="10"/>
      <c r="TGX113" s="10"/>
      <c r="TGY113" s="10"/>
      <c r="TGZ113" s="10"/>
      <c r="THA113" s="10"/>
      <c r="THB113" s="10"/>
      <c r="THC113" s="10"/>
      <c r="THD113" s="10"/>
      <c r="THE113" s="10"/>
      <c r="THF113" s="10"/>
      <c r="THG113" s="10"/>
      <c r="THH113" s="10"/>
      <c r="THI113" s="10"/>
      <c r="THJ113" s="10"/>
      <c r="THK113" s="10"/>
      <c r="THL113" s="10"/>
      <c r="THM113" s="10"/>
      <c r="THN113" s="10"/>
      <c r="THO113" s="10"/>
      <c r="THP113" s="10"/>
      <c r="THQ113" s="10"/>
      <c r="THR113" s="10"/>
      <c r="THS113" s="10"/>
      <c r="THT113" s="10"/>
      <c r="THU113" s="10"/>
      <c r="THV113" s="10"/>
      <c r="THW113" s="10"/>
      <c r="THX113" s="10"/>
      <c r="THY113" s="10"/>
      <c r="THZ113" s="10"/>
      <c r="TIA113" s="10"/>
      <c r="TIB113" s="10"/>
      <c r="TIC113" s="10"/>
      <c r="TID113" s="10"/>
      <c r="TIE113" s="10"/>
      <c r="TIF113" s="10"/>
      <c r="TIG113" s="10"/>
      <c r="TIH113" s="10"/>
      <c r="TII113" s="10"/>
      <c r="TIJ113" s="10"/>
      <c r="TIK113" s="10"/>
      <c r="TIL113" s="10"/>
      <c r="TIM113" s="10"/>
      <c r="TIN113" s="10"/>
      <c r="TIO113" s="10"/>
      <c r="TIP113" s="10"/>
      <c r="TIQ113" s="10"/>
      <c r="TIR113" s="10"/>
      <c r="TIS113" s="10"/>
      <c r="TIT113" s="10"/>
      <c r="TIU113" s="10"/>
      <c r="TIV113" s="10"/>
      <c r="TIW113" s="10"/>
      <c r="TIX113" s="10"/>
      <c r="TIY113" s="10"/>
      <c r="TIZ113" s="10"/>
      <c r="TJA113" s="10"/>
      <c r="TJB113" s="10"/>
      <c r="TJC113" s="10"/>
      <c r="TJD113" s="10"/>
      <c r="TJE113" s="10"/>
      <c r="TJF113" s="10"/>
      <c r="TJG113" s="10"/>
      <c r="TJH113" s="10"/>
      <c r="TJI113" s="10"/>
      <c r="TJJ113" s="10"/>
      <c r="TJK113" s="10"/>
      <c r="TJL113" s="10"/>
      <c r="TJM113" s="10"/>
      <c r="TJN113" s="10"/>
      <c r="TJO113" s="10"/>
      <c r="TJP113" s="10"/>
      <c r="TJQ113" s="10"/>
      <c r="TJR113" s="10"/>
      <c r="TJS113" s="10"/>
      <c r="TJT113" s="10"/>
      <c r="TJU113" s="10"/>
      <c r="TJV113" s="10"/>
      <c r="TJW113" s="10"/>
      <c r="TJX113" s="10"/>
      <c r="TJY113" s="10"/>
      <c r="TJZ113" s="10"/>
      <c r="TKA113" s="10"/>
      <c r="TKB113" s="10"/>
      <c r="TKC113" s="10"/>
      <c r="TKD113" s="10"/>
      <c r="TKE113" s="10"/>
      <c r="TKF113" s="10"/>
      <c r="TKG113" s="10"/>
      <c r="TKH113" s="10"/>
      <c r="TKI113" s="10"/>
      <c r="TKJ113" s="10"/>
      <c r="TKK113" s="10"/>
      <c r="TKL113" s="10"/>
      <c r="TKM113" s="10"/>
      <c r="TKN113" s="10"/>
      <c r="TKO113" s="10"/>
      <c r="TKP113" s="10"/>
      <c r="TKQ113" s="10"/>
      <c r="TKR113" s="10"/>
      <c r="TKS113" s="10"/>
      <c r="TKT113" s="10"/>
      <c r="TKU113" s="10"/>
      <c r="TKV113" s="10"/>
      <c r="TKW113" s="10"/>
      <c r="TKX113" s="10"/>
      <c r="TKY113" s="10"/>
      <c r="TKZ113" s="10"/>
      <c r="TLA113" s="10"/>
      <c r="TLB113" s="10"/>
      <c r="TLC113" s="10"/>
      <c r="TLD113" s="10"/>
      <c r="TLE113" s="10"/>
      <c r="TLF113" s="10"/>
      <c r="TLG113" s="10"/>
      <c r="TLH113" s="10"/>
      <c r="TLI113" s="10"/>
      <c r="TLJ113" s="10"/>
      <c r="TLK113" s="10"/>
      <c r="TLL113" s="10"/>
      <c r="TLM113" s="10"/>
      <c r="TLN113" s="10"/>
      <c r="TLO113" s="10"/>
      <c r="TLP113" s="10"/>
      <c r="TLQ113" s="10"/>
      <c r="TLR113" s="10"/>
      <c r="TLS113" s="10"/>
      <c r="TLT113" s="10"/>
      <c r="TLU113" s="10"/>
      <c r="TLV113" s="10"/>
      <c r="TLW113" s="10"/>
      <c r="TLX113" s="10"/>
      <c r="TLY113" s="10"/>
      <c r="TLZ113" s="10"/>
      <c r="TMA113" s="10"/>
      <c r="TMB113" s="10"/>
      <c r="TMC113" s="10"/>
      <c r="TMD113" s="10"/>
      <c r="TME113" s="10"/>
      <c r="TMF113" s="10"/>
      <c r="TMG113" s="10"/>
      <c r="TMH113" s="10"/>
      <c r="TMI113" s="10"/>
      <c r="TMJ113" s="10"/>
      <c r="TMK113" s="10"/>
      <c r="TML113" s="10"/>
      <c r="TMM113" s="10"/>
      <c r="TMN113" s="10"/>
      <c r="TMO113" s="10"/>
      <c r="TMP113" s="10"/>
      <c r="TMQ113" s="10"/>
      <c r="TMR113" s="10"/>
      <c r="TMS113" s="10"/>
      <c r="TMT113" s="10"/>
      <c r="TMU113" s="10"/>
      <c r="TMV113" s="10"/>
      <c r="TMW113" s="10"/>
      <c r="TMX113" s="10"/>
      <c r="TMY113" s="10"/>
      <c r="TMZ113" s="10"/>
      <c r="TNA113" s="10"/>
      <c r="TNB113" s="10"/>
      <c r="TNC113" s="10"/>
      <c r="TND113" s="10"/>
      <c r="TNE113" s="10"/>
      <c r="TNF113" s="10"/>
      <c r="TNG113" s="10"/>
      <c r="TNH113" s="10"/>
      <c r="TNI113" s="10"/>
      <c r="TNJ113" s="10"/>
      <c r="TNK113" s="10"/>
      <c r="TNL113" s="10"/>
      <c r="TNM113" s="10"/>
      <c r="TNN113" s="10"/>
      <c r="TNO113" s="10"/>
      <c r="TNP113" s="10"/>
      <c r="TNQ113" s="10"/>
      <c r="TNR113" s="10"/>
      <c r="TNS113" s="10"/>
      <c r="TNT113" s="10"/>
      <c r="TNU113" s="10"/>
      <c r="TNV113" s="10"/>
      <c r="TNW113" s="10"/>
      <c r="TNX113" s="10"/>
      <c r="TNY113" s="10"/>
      <c r="TNZ113" s="10"/>
      <c r="TOA113" s="10"/>
      <c r="TOB113" s="10"/>
      <c r="TOC113" s="10"/>
      <c r="TOD113" s="10"/>
      <c r="TOE113" s="10"/>
      <c r="TOF113" s="10"/>
      <c r="TOG113" s="10"/>
      <c r="TOH113" s="10"/>
      <c r="TOI113" s="10"/>
      <c r="TOJ113" s="10"/>
      <c r="TOK113" s="10"/>
      <c r="TOL113" s="10"/>
      <c r="TOM113" s="10"/>
      <c r="TON113" s="10"/>
      <c r="TOO113" s="10"/>
      <c r="TOP113" s="10"/>
      <c r="TOQ113" s="10"/>
      <c r="TOR113" s="10"/>
      <c r="TOS113" s="10"/>
      <c r="TOT113" s="10"/>
      <c r="TOU113" s="10"/>
      <c r="TOV113" s="10"/>
      <c r="TOW113" s="10"/>
      <c r="TOX113" s="10"/>
      <c r="TOY113" s="10"/>
      <c r="TOZ113" s="10"/>
      <c r="TPA113" s="10"/>
      <c r="TPB113" s="10"/>
      <c r="TPC113" s="10"/>
      <c r="TPD113" s="10"/>
      <c r="TPE113" s="10"/>
      <c r="TPF113" s="10"/>
      <c r="TPG113" s="10"/>
      <c r="TPH113" s="10"/>
      <c r="TPI113" s="10"/>
      <c r="TPJ113" s="10"/>
      <c r="TPK113" s="10"/>
      <c r="TPL113" s="10"/>
      <c r="TPM113" s="10"/>
      <c r="TPN113" s="10"/>
      <c r="TPO113" s="10"/>
      <c r="TPP113" s="10"/>
      <c r="TPQ113" s="10"/>
      <c r="TPR113" s="10"/>
      <c r="TPS113" s="10"/>
      <c r="TPT113" s="10"/>
      <c r="TPU113" s="10"/>
      <c r="TPV113" s="10"/>
      <c r="TPW113" s="10"/>
      <c r="TPX113" s="10"/>
      <c r="TPY113" s="10"/>
      <c r="TPZ113" s="10"/>
      <c r="TQA113" s="10"/>
      <c r="TQB113" s="10"/>
      <c r="TQC113" s="10"/>
      <c r="TQD113" s="10"/>
      <c r="TQE113" s="10"/>
      <c r="TQF113" s="10"/>
      <c r="TQG113" s="10"/>
      <c r="TQH113" s="10"/>
      <c r="TQI113" s="10"/>
      <c r="TQJ113" s="10"/>
      <c r="TQK113" s="10"/>
      <c r="TQL113" s="10"/>
      <c r="TQM113" s="10"/>
      <c r="TQN113" s="10"/>
      <c r="TQO113" s="10"/>
      <c r="TQP113" s="10"/>
      <c r="TQQ113" s="10"/>
      <c r="TQR113" s="10"/>
      <c r="TQS113" s="10"/>
      <c r="TQT113" s="10"/>
      <c r="TQU113" s="10"/>
      <c r="TQV113" s="10"/>
      <c r="TQW113" s="10"/>
      <c r="TQX113" s="10"/>
      <c r="TQY113" s="10"/>
      <c r="TQZ113" s="10"/>
      <c r="TRA113" s="10"/>
      <c r="TRB113" s="10"/>
      <c r="TRC113" s="10"/>
      <c r="TRD113" s="10"/>
      <c r="TRE113" s="10"/>
      <c r="TRF113" s="10"/>
      <c r="TRG113" s="10"/>
      <c r="TRH113" s="10"/>
      <c r="TRI113" s="10"/>
      <c r="TRJ113" s="10"/>
      <c r="TRK113" s="10"/>
      <c r="TRL113" s="10"/>
      <c r="TRM113" s="10"/>
      <c r="TRN113" s="10"/>
      <c r="TRO113" s="10"/>
      <c r="TRP113" s="10"/>
      <c r="TRQ113" s="10"/>
      <c r="TRR113" s="10"/>
      <c r="TRS113" s="10"/>
      <c r="TRT113" s="10"/>
      <c r="TRU113" s="10"/>
      <c r="TRV113" s="10"/>
      <c r="TRW113" s="10"/>
      <c r="TRX113" s="10"/>
      <c r="TRY113" s="10"/>
      <c r="TRZ113" s="10"/>
      <c r="TSA113" s="10"/>
      <c r="TSB113" s="10"/>
      <c r="TSC113" s="10"/>
      <c r="TSD113" s="10"/>
      <c r="TSE113" s="10"/>
      <c r="TSF113" s="10"/>
      <c r="TSG113" s="10"/>
      <c r="TSH113" s="10"/>
      <c r="TSI113" s="10"/>
      <c r="TSJ113" s="10"/>
      <c r="TSK113" s="10"/>
      <c r="TSL113" s="10"/>
      <c r="TSM113" s="10"/>
      <c r="TSN113" s="10"/>
      <c r="TSO113" s="10"/>
      <c r="TSP113" s="10"/>
      <c r="TSQ113" s="10"/>
      <c r="TSR113" s="10"/>
      <c r="TSS113" s="10"/>
      <c r="TST113" s="10"/>
      <c r="TSU113" s="10"/>
      <c r="TSV113" s="10"/>
      <c r="TSW113" s="10"/>
      <c r="TSX113" s="10"/>
      <c r="TSY113" s="10"/>
      <c r="TSZ113" s="10"/>
      <c r="TTA113" s="10"/>
      <c r="TTB113" s="10"/>
      <c r="TTC113" s="10"/>
      <c r="TTD113" s="10"/>
      <c r="TTE113" s="10"/>
      <c r="TTF113" s="10"/>
      <c r="TTG113" s="10"/>
      <c r="TTH113" s="10"/>
      <c r="TTI113" s="10"/>
      <c r="TTJ113" s="10"/>
      <c r="TTK113" s="10"/>
      <c r="TTL113" s="10"/>
      <c r="TTM113" s="10"/>
      <c r="TTN113" s="10"/>
      <c r="TTO113" s="10"/>
      <c r="TTP113" s="10"/>
      <c r="TTQ113" s="10"/>
      <c r="TTR113" s="10"/>
      <c r="TTS113" s="10"/>
      <c r="TTT113" s="10"/>
      <c r="TTU113" s="10"/>
      <c r="TTV113" s="10"/>
      <c r="TTW113" s="10"/>
      <c r="TTX113" s="10"/>
      <c r="TTY113" s="10"/>
      <c r="TTZ113" s="10"/>
      <c r="TUA113" s="10"/>
      <c r="TUB113" s="10"/>
      <c r="TUC113" s="10"/>
      <c r="TUD113" s="10"/>
      <c r="TUE113" s="10"/>
      <c r="TUF113" s="10"/>
      <c r="TUG113" s="10"/>
      <c r="TUH113" s="10"/>
      <c r="TUI113" s="10"/>
      <c r="TUJ113" s="10"/>
      <c r="TUK113" s="10"/>
      <c r="TUL113" s="10"/>
      <c r="TUM113" s="10"/>
      <c r="TUN113" s="10"/>
      <c r="TUO113" s="10"/>
      <c r="TUP113" s="10"/>
      <c r="TUQ113" s="10"/>
      <c r="TUR113" s="10"/>
      <c r="TUS113" s="10"/>
      <c r="TUT113" s="10"/>
      <c r="TUU113" s="10"/>
      <c r="TUV113" s="10"/>
      <c r="TUW113" s="10"/>
      <c r="TUX113" s="10"/>
      <c r="TUY113" s="10"/>
      <c r="TUZ113" s="10"/>
      <c r="TVA113" s="10"/>
      <c r="TVB113" s="10"/>
      <c r="TVC113" s="10"/>
      <c r="TVD113" s="10"/>
      <c r="TVE113" s="10"/>
      <c r="TVF113" s="10"/>
      <c r="TVG113" s="10"/>
      <c r="TVH113" s="10"/>
      <c r="TVI113" s="10"/>
      <c r="TVJ113" s="10"/>
      <c r="TVK113" s="10"/>
      <c r="TVL113" s="10"/>
      <c r="TVM113" s="10"/>
      <c r="TVN113" s="10"/>
      <c r="TVO113" s="10"/>
      <c r="TVP113" s="10"/>
      <c r="TVQ113" s="10"/>
      <c r="TVR113" s="10"/>
      <c r="TVS113" s="10"/>
      <c r="TVT113" s="10"/>
      <c r="TVU113" s="10"/>
      <c r="TVV113" s="10"/>
      <c r="TVW113" s="10"/>
      <c r="TVX113" s="10"/>
      <c r="TVY113" s="10"/>
      <c r="TVZ113" s="10"/>
      <c r="TWA113" s="10"/>
      <c r="TWB113" s="10"/>
      <c r="TWC113" s="10"/>
      <c r="TWD113" s="10"/>
      <c r="TWE113" s="10"/>
      <c r="TWF113" s="10"/>
      <c r="TWG113" s="10"/>
      <c r="TWH113" s="10"/>
      <c r="TWI113" s="10"/>
      <c r="TWJ113" s="10"/>
      <c r="TWK113" s="10"/>
      <c r="TWL113" s="10"/>
      <c r="TWM113" s="10"/>
      <c r="TWN113" s="10"/>
      <c r="TWO113" s="10"/>
      <c r="TWP113" s="10"/>
      <c r="TWQ113" s="10"/>
      <c r="TWR113" s="10"/>
      <c r="TWS113" s="10"/>
      <c r="TWT113" s="10"/>
      <c r="TWU113" s="10"/>
      <c r="TWV113" s="10"/>
      <c r="TWW113" s="10"/>
      <c r="TWX113" s="10"/>
      <c r="TWY113" s="10"/>
      <c r="TWZ113" s="10"/>
      <c r="TXA113" s="10"/>
      <c r="TXB113" s="10"/>
      <c r="TXC113" s="10"/>
      <c r="TXD113" s="10"/>
      <c r="TXE113" s="10"/>
      <c r="TXF113" s="10"/>
      <c r="TXG113" s="10"/>
      <c r="TXH113" s="10"/>
      <c r="TXI113" s="10"/>
      <c r="TXJ113" s="10"/>
      <c r="TXK113" s="10"/>
      <c r="TXL113" s="10"/>
      <c r="TXM113" s="10"/>
      <c r="TXN113" s="10"/>
      <c r="TXO113" s="10"/>
      <c r="TXP113" s="10"/>
      <c r="TXQ113" s="10"/>
      <c r="TXR113" s="10"/>
      <c r="TXS113" s="10"/>
      <c r="TXT113" s="10"/>
      <c r="TXU113" s="10"/>
      <c r="TXV113" s="10"/>
      <c r="TXW113" s="10"/>
      <c r="TXX113" s="10"/>
      <c r="TXY113" s="10"/>
      <c r="TXZ113" s="10"/>
      <c r="TYA113" s="10"/>
      <c r="TYB113" s="10"/>
      <c r="TYC113" s="10"/>
      <c r="TYD113" s="10"/>
      <c r="TYE113" s="10"/>
      <c r="TYF113" s="10"/>
      <c r="TYG113" s="10"/>
      <c r="TYH113" s="10"/>
      <c r="TYI113" s="10"/>
      <c r="TYJ113" s="10"/>
      <c r="TYK113" s="10"/>
      <c r="TYL113" s="10"/>
      <c r="TYM113" s="10"/>
      <c r="TYN113" s="10"/>
      <c r="TYO113" s="10"/>
      <c r="TYP113" s="10"/>
      <c r="TYQ113" s="10"/>
      <c r="TYR113" s="10"/>
      <c r="TYS113" s="10"/>
      <c r="TYT113" s="10"/>
      <c r="TYU113" s="10"/>
      <c r="TYV113" s="10"/>
      <c r="TYW113" s="10"/>
      <c r="TYX113" s="10"/>
      <c r="TYY113" s="10"/>
      <c r="TYZ113" s="10"/>
      <c r="TZA113" s="10"/>
      <c r="TZB113" s="10"/>
      <c r="TZC113" s="10"/>
      <c r="TZD113" s="10"/>
      <c r="TZE113" s="10"/>
      <c r="TZF113" s="10"/>
      <c r="TZG113" s="10"/>
      <c r="TZH113" s="10"/>
      <c r="TZI113" s="10"/>
      <c r="TZJ113" s="10"/>
      <c r="TZK113" s="10"/>
      <c r="TZL113" s="10"/>
      <c r="TZM113" s="10"/>
      <c r="TZN113" s="10"/>
      <c r="TZO113" s="10"/>
      <c r="TZP113" s="10"/>
      <c r="TZQ113" s="10"/>
      <c r="TZR113" s="10"/>
      <c r="TZS113" s="10"/>
      <c r="TZT113" s="10"/>
      <c r="TZU113" s="10"/>
      <c r="TZV113" s="10"/>
      <c r="TZW113" s="10"/>
      <c r="TZX113" s="10"/>
      <c r="TZY113" s="10"/>
      <c r="TZZ113" s="10"/>
      <c r="UAA113" s="10"/>
      <c r="UAB113" s="10"/>
      <c r="UAC113" s="10"/>
      <c r="UAD113" s="10"/>
      <c r="UAE113" s="10"/>
      <c r="UAF113" s="10"/>
      <c r="UAG113" s="10"/>
      <c r="UAH113" s="10"/>
      <c r="UAI113" s="10"/>
      <c r="UAJ113" s="10"/>
      <c r="UAK113" s="10"/>
      <c r="UAL113" s="10"/>
      <c r="UAM113" s="10"/>
      <c r="UAN113" s="10"/>
      <c r="UAO113" s="10"/>
      <c r="UAP113" s="10"/>
      <c r="UAQ113" s="10"/>
      <c r="UAR113" s="10"/>
      <c r="UAS113" s="10"/>
      <c r="UAT113" s="10"/>
      <c r="UAU113" s="10"/>
      <c r="UAV113" s="10"/>
      <c r="UAW113" s="10"/>
      <c r="UAX113" s="10"/>
      <c r="UAY113" s="10"/>
      <c r="UAZ113" s="10"/>
      <c r="UBA113" s="10"/>
      <c r="UBB113" s="10"/>
      <c r="UBC113" s="10"/>
      <c r="UBD113" s="10"/>
      <c r="UBE113" s="10"/>
      <c r="UBF113" s="10"/>
      <c r="UBG113" s="10"/>
      <c r="UBH113" s="10"/>
      <c r="UBI113" s="10"/>
      <c r="UBJ113" s="10"/>
      <c r="UBK113" s="10"/>
      <c r="UBL113" s="10"/>
      <c r="UBM113" s="10"/>
      <c r="UBN113" s="10"/>
      <c r="UBO113" s="10"/>
      <c r="UBP113" s="10"/>
      <c r="UBQ113" s="10"/>
      <c r="UBR113" s="10"/>
      <c r="UBS113" s="10"/>
      <c r="UBT113" s="10"/>
      <c r="UBU113" s="10"/>
      <c r="UBV113" s="10"/>
      <c r="UBW113" s="10"/>
      <c r="UBX113" s="10"/>
      <c r="UBY113" s="10"/>
      <c r="UBZ113" s="10"/>
      <c r="UCA113" s="10"/>
      <c r="UCB113" s="10"/>
      <c r="UCC113" s="10"/>
      <c r="UCD113" s="10"/>
      <c r="UCE113" s="10"/>
      <c r="UCF113" s="10"/>
      <c r="UCG113" s="10"/>
      <c r="UCH113" s="10"/>
      <c r="UCI113" s="10"/>
      <c r="UCJ113" s="10"/>
      <c r="UCK113" s="10"/>
      <c r="UCL113" s="10"/>
      <c r="UCM113" s="10"/>
      <c r="UCN113" s="10"/>
      <c r="UCO113" s="10"/>
      <c r="UCP113" s="10"/>
      <c r="UCQ113" s="10"/>
      <c r="UCR113" s="10"/>
      <c r="UCS113" s="10"/>
      <c r="UCT113" s="10"/>
      <c r="UCU113" s="10"/>
      <c r="UCV113" s="10"/>
      <c r="UCW113" s="10"/>
      <c r="UCX113" s="10"/>
      <c r="UCY113" s="10"/>
      <c r="UCZ113" s="10"/>
      <c r="UDA113" s="10"/>
      <c r="UDB113" s="10"/>
      <c r="UDC113" s="10"/>
      <c r="UDD113" s="10"/>
      <c r="UDE113" s="10"/>
      <c r="UDF113" s="10"/>
      <c r="UDG113" s="10"/>
      <c r="UDH113" s="10"/>
      <c r="UDI113" s="10"/>
      <c r="UDJ113" s="10"/>
      <c r="UDK113" s="10"/>
      <c r="UDL113" s="10"/>
      <c r="UDM113" s="10"/>
      <c r="UDN113" s="10"/>
      <c r="UDO113" s="10"/>
      <c r="UDP113" s="10"/>
      <c r="UDQ113" s="10"/>
      <c r="UDR113" s="10"/>
      <c r="UDS113" s="10"/>
      <c r="UDT113" s="10"/>
      <c r="UDU113" s="10"/>
      <c r="UDV113" s="10"/>
      <c r="UDW113" s="10"/>
      <c r="UDX113" s="10"/>
      <c r="UDY113" s="10"/>
      <c r="UDZ113" s="10"/>
      <c r="UEA113" s="10"/>
      <c r="UEB113" s="10"/>
      <c r="UEC113" s="10"/>
      <c r="UED113" s="10"/>
      <c r="UEE113" s="10"/>
      <c r="UEF113" s="10"/>
      <c r="UEG113" s="10"/>
      <c r="UEH113" s="10"/>
      <c r="UEI113" s="10"/>
      <c r="UEJ113" s="10"/>
      <c r="UEK113" s="10"/>
      <c r="UEL113" s="10"/>
      <c r="UEM113" s="10"/>
      <c r="UEN113" s="10"/>
      <c r="UEO113" s="10"/>
      <c r="UEP113" s="10"/>
      <c r="UEQ113" s="10"/>
      <c r="UER113" s="10"/>
      <c r="UES113" s="10"/>
      <c r="UET113" s="10"/>
      <c r="UEU113" s="10"/>
      <c r="UEV113" s="10"/>
      <c r="UEW113" s="10"/>
      <c r="UEX113" s="10"/>
      <c r="UEY113" s="10"/>
      <c r="UEZ113" s="10"/>
      <c r="UFA113" s="10"/>
      <c r="UFB113" s="10"/>
      <c r="UFC113" s="10"/>
      <c r="UFD113" s="10"/>
      <c r="UFE113" s="10"/>
      <c r="UFF113" s="10"/>
      <c r="UFG113" s="10"/>
      <c r="UFH113" s="10"/>
      <c r="UFI113" s="10"/>
      <c r="UFJ113" s="10"/>
      <c r="UFK113" s="10"/>
      <c r="UFL113" s="10"/>
      <c r="UFM113" s="10"/>
      <c r="UFN113" s="10"/>
      <c r="UFO113" s="10"/>
      <c r="UFP113" s="10"/>
      <c r="UFQ113" s="10"/>
      <c r="UFR113" s="10"/>
      <c r="UFS113" s="10"/>
      <c r="UFT113" s="10"/>
      <c r="UFU113" s="10"/>
      <c r="UFV113" s="10"/>
      <c r="UFW113" s="10"/>
      <c r="UFX113" s="10"/>
      <c r="UFY113" s="10"/>
      <c r="UFZ113" s="10"/>
      <c r="UGA113" s="10"/>
      <c r="UGB113" s="10"/>
      <c r="UGC113" s="10"/>
      <c r="UGD113" s="10"/>
      <c r="UGE113" s="10"/>
      <c r="UGF113" s="10"/>
      <c r="UGG113" s="10"/>
      <c r="UGH113" s="10"/>
      <c r="UGI113" s="10"/>
      <c r="UGJ113" s="10"/>
      <c r="UGK113" s="10"/>
      <c r="UGL113" s="10"/>
      <c r="UGM113" s="10"/>
      <c r="UGN113" s="10"/>
      <c r="UGO113" s="10"/>
      <c r="UGP113" s="10"/>
      <c r="UGQ113" s="10"/>
      <c r="UGR113" s="10"/>
      <c r="UGS113" s="10"/>
      <c r="UGT113" s="10"/>
      <c r="UGU113" s="10"/>
      <c r="UGV113" s="10"/>
      <c r="UGW113" s="10"/>
      <c r="UGX113" s="10"/>
      <c r="UGY113" s="10"/>
      <c r="UGZ113" s="10"/>
      <c r="UHA113" s="10"/>
      <c r="UHB113" s="10"/>
      <c r="UHC113" s="10"/>
      <c r="UHD113" s="10"/>
      <c r="UHE113" s="10"/>
      <c r="UHF113" s="10"/>
      <c r="UHG113" s="10"/>
      <c r="UHH113" s="10"/>
      <c r="UHI113" s="10"/>
      <c r="UHJ113" s="10"/>
      <c r="UHK113" s="10"/>
      <c r="UHL113" s="10"/>
      <c r="UHM113" s="10"/>
      <c r="UHN113" s="10"/>
      <c r="UHO113" s="10"/>
      <c r="UHP113" s="10"/>
      <c r="UHQ113" s="10"/>
      <c r="UHR113" s="10"/>
      <c r="UHS113" s="10"/>
      <c r="UHT113" s="10"/>
      <c r="UHU113" s="10"/>
      <c r="UHV113" s="10"/>
      <c r="UHW113" s="10"/>
      <c r="UHX113" s="10"/>
      <c r="UHY113" s="10"/>
      <c r="UHZ113" s="10"/>
      <c r="UIA113" s="10"/>
      <c r="UIB113" s="10"/>
      <c r="UIC113" s="10"/>
      <c r="UID113" s="10"/>
      <c r="UIE113" s="10"/>
      <c r="UIF113" s="10"/>
      <c r="UIG113" s="10"/>
      <c r="UIH113" s="10"/>
      <c r="UII113" s="10"/>
      <c r="UIJ113" s="10"/>
      <c r="UIK113" s="10"/>
      <c r="UIL113" s="10"/>
      <c r="UIM113" s="10"/>
      <c r="UIN113" s="10"/>
      <c r="UIO113" s="10"/>
      <c r="UIP113" s="10"/>
      <c r="UIQ113" s="10"/>
      <c r="UIR113" s="10"/>
      <c r="UIS113" s="10"/>
      <c r="UIT113" s="10"/>
      <c r="UIU113" s="10"/>
      <c r="UIV113" s="10"/>
      <c r="UIW113" s="10"/>
      <c r="UIX113" s="10"/>
      <c r="UIY113" s="10"/>
      <c r="UIZ113" s="10"/>
      <c r="UJA113" s="10"/>
      <c r="UJB113" s="10"/>
      <c r="UJC113" s="10"/>
      <c r="UJD113" s="10"/>
      <c r="UJE113" s="10"/>
      <c r="UJF113" s="10"/>
      <c r="UJG113" s="10"/>
      <c r="UJH113" s="10"/>
      <c r="UJI113" s="10"/>
      <c r="UJJ113" s="10"/>
      <c r="UJK113" s="10"/>
      <c r="UJL113" s="10"/>
      <c r="UJM113" s="10"/>
      <c r="UJN113" s="10"/>
      <c r="UJO113" s="10"/>
      <c r="UJP113" s="10"/>
      <c r="UJQ113" s="10"/>
      <c r="UJR113" s="10"/>
      <c r="UJS113" s="10"/>
      <c r="UJT113" s="10"/>
      <c r="UJU113" s="10"/>
      <c r="UJV113" s="10"/>
      <c r="UJW113" s="10"/>
      <c r="UJX113" s="10"/>
      <c r="UJY113" s="10"/>
      <c r="UJZ113" s="10"/>
      <c r="UKA113" s="10"/>
      <c r="UKB113" s="10"/>
      <c r="UKC113" s="10"/>
      <c r="UKD113" s="10"/>
      <c r="UKE113" s="10"/>
      <c r="UKF113" s="10"/>
      <c r="UKG113" s="10"/>
      <c r="UKH113" s="10"/>
      <c r="UKI113" s="10"/>
      <c r="UKJ113" s="10"/>
      <c r="UKK113" s="10"/>
      <c r="UKL113" s="10"/>
      <c r="UKM113" s="10"/>
      <c r="UKN113" s="10"/>
      <c r="UKO113" s="10"/>
      <c r="UKP113" s="10"/>
      <c r="UKQ113" s="10"/>
      <c r="UKR113" s="10"/>
      <c r="UKS113" s="10"/>
      <c r="UKT113" s="10"/>
      <c r="UKU113" s="10"/>
      <c r="UKV113" s="10"/>
      <c r="UKW113" s="10"/>
      <c r="UKX113" s="10"/>
      <c r="UKY113" s="10"/>
      <c r="UKZ113" s="10"/>
      <c r="ULA113" s="10"/>
      <c r="ULB113" s="10"/>
      <c r="ULC113" s="10"/>
      <c r="ULD113" s="10"/>
      <c r="ULE113" s="10"/>
      <c r="ULF113" s="10"/>
      <c r="ULG113" s="10"/>
      <c r="ULH113" s="10"/>
      <c r="ULI113" s="10"/>
      <c r="ULJ113" s="10"/>
      <c r="ULK113" s="10"/>
      <c r="ULL113" s="10"/>
      <c r="ULM113" s="10"/>
      <c r="ULN113" s="10"/>
      <c r="ULO113" s="10"/>
      <c r="ULP113" s="10"/>
      <c r="ULQ113" s="10"/>
      <c r="ULR113" s="10"/>
      <c r="ULS113" s="10"/>
      <c r="ULT113" s="10"/>
      <c r="ULU113" s="10"/>
      <c r="ULV113" s="10"/>
      <c r="ULW113" s="10"/>
      <c r="ULX113" s="10"/>
      <c r="ULY113" s="10"/>
      <c r="ULZ113" s="10"/>
      <c r="UMA113" s="10"/>
      <c r="UMB113" s="10"/>
      <c r="UMC113" s="10"/>
      <c r="UMD113" s="10"/>
      <c r="UME113" s="10"/>
      <c r="UMF113" s="10"/>
      <c r="UMG113" s="10"/>
      <c r="UMH113" s="10"/>
      <c r="UMI113" s="10"/>
      <c r="UMJ113" s="10"/>
      <c r="UMK113" s="10"/>
      <c r="UML113" s="10"/>
      <c r="UMM113" s="10"/>
      <c r="UMN113" s="10"/>
      <c r="UMO113" s="10"/>
      <c r="UMP113" s="10"/>
      <c r="UMQ113" s="10"/>
      <c r="UMR113" s="10"/>
      <c r="UMS113" s="10"/>
      <c r="UMT113" s="10"/>
      <c r="UMU113" s="10"/>
      <c r="UMV113" s="10"/>
      <c r="UMW113" s="10"/>
      <c r="UMX113" s="10"/>
      <c r="UMY113" s="10"/>
      <c r="UMZ113" s="10"/>
      <c r="UNA113" s="10"/>
      <c r="UNB113" s="10"/>
      <c r="UNC113" s="10"/>
      <c r="UND113" s="10"/>
      <c r="UNE113" s="10"/>
      <c r="UNF113" s="10"/>
      <c r="UNG113" s="10"/>
      <c r="UNH113" s="10"/>
      <c r="UNI113" s="10"/>
      <c r="UNJ113" s="10"/>
      <c r="UNK113" s="10"/>
      <c r="UNL113" s="10"/>
      <c r="UNM113" s="10"/>
      <c r="UNN113" s="10"/>
      <c r="UNO113" s="10"/>
      <c r="UNP113" s="10"/>
      <c r="UNQ113" s="10"/>
      <c r="UNR113" s="10"/>
      <c r="UNS113" s="10"/>
      <c r="UNT113" s="10"/>
      <c r="UNU113" s="10"/>
      <c r="UNV113" s="10"/>
      <c r="UNW113" s="10"/>
      <c r="UNX113" s="10"/>
      <c r="UNY113" s="10"/>
      <c r="UNZ113" s="10"/>
      <c r="UOA113" s="10"/>
      <c r="UOB113" s="10"/>
      <c r="UOC113" s="10"/>
      <c r="UOD113" s="10"/>
      <c r="UOE113" s="10"/>
      <c r="UOF113" s="10"/>
      <c r="UOG113" s="10"/>
      <c r="UOH113" s="10"/>
      <c r="UOI113" s="10"/>
      <c r="UOJ113" s="10"/>
      <c r="UOK113" s="10"/>
      <c r="UOL113" s="10"/>
      <c r="UOM113" s="10"/>
      <c r="UON113" s="10"/>
      <c r="UOO113" s="10"/>
      <c r="UOP113" s="10"/>
      <c r="UOQ113" s="10"/>
      <c r="UOR113" s="10"/>
      <c r="UOS113" s="10"/>
      <c r="UOT113" s="10"/>
      <c r="UOU113" s="10"/>
      <c r="UOV113" s="10"/>
      <c r="UOW113" s="10"/>
      <c r="UOX113" s="10"/>
      <c r="UOY113" s="10"/>
      <c r="UOZ113" s="10"/>
      <c r="UPA113" s="10"/>
      <c r="UPB113" s="10"/>
      <c r="UPC113" s="10"/>
      <c r="UPD113" s="10"/>
      <c r="UPE113" s="10"/>
      <c r="UPF113" s="10"/>
      <c r="UPG113" s="10"/>
      <c r="UPH113" s="10"/>
      <c r="UPI113" s="10"/>
      <c r="UPJ113" s="10"/>
      <c r="UPK113" s="10"/>
      <c r="UPL113" s="10"/>
      <c r="UPM113" s="10"/>
      <c r="UPN113" s="10"/>
      <c r="UPO113" s="10"/>
      <c r="UPP113" s="10"/>
      <c r="UPQ113" s="10"/>
      <c r="UPR113" s="10"/>
      <c r="UPS113" s="10"/>
      <c r="UPT113" s="10"/>
      <c r="UPU113" s="10"/>
      <c r="UPV113" s="10"/>
      <c r="UPW113" s="10"/>
      <c r="UPX113" s="10"/>
      <c r="UPY113" s="10"/>
      <c r="UPZ113" s="10"/>
      <c r="UQA113" s="10"/>
      <c r="UQB113" s="10"/>
      <c r="UQC113" s="10"/>
      <c r="UQD113" s="10"/>
      <c r="UQE113" s="10"/>
      <c r="UQF113" s="10"/>
      <c r="UQG113" s="10"/>
      <c r="UQH113" s="10"/>
      <c r="UQI113" s="10"/>
      <c r="UQJ113" s="10"/>
      <c r="UQK113" s="10"/>
      <c r="UQL113" s="10"/>
      <c r="UQM113" s="10"/>
      <c r="UQN113" s="10"/>
      <c r="UQO113" s="10"/>
      <c r="UQP113" s="10"/>
      <c r="UQQ113" s="10"/>
      <c r="UQR113" s="10"/>
      <c r="UQS113" s="10"/>
      <c r="UQT113" s="10"/>
      <c r="UQU113" s="10"/>
      <c r="UQV113" s="10"/>
      <c r="UQW113" s="10"/>
      <c r="UQX113" s="10"/>
      <c r="UQY113" s="10"/>
      <c r="UQZ113" s="10"/>
      <c r="URA113" s="10"/>
      <c r="URB113" s="10"/>
      <c r="URC113" s="10"/>
      <c r="URD113" s="10"/>
      <c r="URE113" s="10"/>
      <c r="URF113" s="10"/>
      <c r="URG113" s="10"/>
      <c r="URH113" s="10"/>
      <c r="URI113" s="10"/>
      <c r="URJ113" s="10"/>
      <c r="URK113" s="10"/>
      <c r="URL113" s="10"/>
      <c r="URM113" s="10"/>
      <c r="URN113" s="10"/>
      <c r="URO113" s="10"/>
      <c r="URP113" s="10"/>
      <c r="URQ113" s="10"/>
      <c r="URR113" s="10"/>
      <c r="URS113" s="10"/>
      <c r="URT113" s="10"/>
      <c r="URU113" s="10"/>
      <c r="URV113" s="10"/>
      <c r="URW113" s="10"/>
      <c r="URX113" s="10"/>
      <c r="URY113" s="10"/>
      <c r="URZ113" s="10"/>
      <c r="USA113" s="10"/>
      <c r="USB113" s="10"/>
      <c r="USC113" s="10"/>
      <c r="USD113" s="10"/>
      <c r="USE113" s="10"/>
      <c r="USF113" s="10"/>
      <c r="USG113" s="10"/>
      <c r="USH113" s="10"/>
      <c r="USI113" s="10"/>
      <c r="USJ113" s="10"/>
      <c r="USK113" s="10"/>
      <c r="USL113" s="10"/>
      <c r="USM113" s="10"/>
      <c r="USN113" s="10"/>
      <c r="USO113" s="10"/>
      <c r="USP113" s="10"/>
      <c r="USQ113" s="10"/>
      <c r="USR113" s="10"/>
      <c r="USS113" s="10"/>
      <c r="UST113" s="10"/>
      <c r="USU113" s="10"/>
      <c r="USV113" s="10"/>
      <c r="USW113" s="10"/>
      <c r="USX113" s="10"/>
      <c r="USY113" s="10"/>
      <c r="USZ113" s="10"/>
      <c r="UTA113" s="10"/>
      <c r="UTB113" s="10"/>
      <c r="UTC113" s="10"/>
      <c r="UTD113" s="10"/>
      <c r="UTE113" s="10"/>
      <c r="UTF113" s="10"/>
      <c r="UTG113" s="10"/>
      <c r="UTH113" s="10"/>
      <c r="UTI113" s="10"/>
      <c r="UTJ113" s="10"/>
      <c r="UTK113" s="10"/>
      <c r="UTL113" s="10"/>
      <c r="UTM113" s="10"/>
      <c r="UTN113" s="10"/>
      <c r="UTO113" s="10"/>
      <c r="UTP113" s="10"/>
      <c r="UTQ113" s="10"/>
      <c r="UTR113" s="10"/>
      <c r="UTS113" s="10"/>
      <c r="UTT113" s="10"/>
      <c r="UTU113" s="10"/>
      <c r="UTV113" s="10"/>
      <c r="UTW113" s="10"/>
      <c r="UTX113" s="10"/>
      <c r="UTY113" s="10"/>
      <c r="UTZ113" s="10"/>
      <c r="UUA113" s="10"/>
      <c r="UUB113" s="10"/>
      <c r="UUC113" s="10"/>
      <c r="UUD113" s="10"/>
      <c r="UUE113" s="10"/>
      <c r="UUF113" s="10"/>
      <c r="UUG113" s="10"/>
      <c r="UUH113" s="10"/>
      <c r="UUI113" s="10"/>
      <c r="UUJ113" s="10"/>
      <c r="UUK113" s="10"/>
      <c r="UUL113" s="10"/>
      <c r="UUM113" s="10"/>
      <c r="UUN113" s="10"/>
      <c r="UUO113" s="10"/>
      <c r="UUP113" s="10"/>
      <c r="UUQ113" s="10"/>
      <c r="UUR113" s="10"/>
      <c r="UUS113" s="10"/>
      <c r="UUT113" s="10"/>
      <c r="UUU113" s="10"/>
      <c r="UUV113" s="10"/>
      <c r="UUW113" s="10"/>
      <c r="UUX113" s="10"/>
      <c r="UUY113" s="10"/>
      <c r="UUZ113" s="10"/>
      <c r="UVA113" s="10"/>
      <c r="UVB113" s="10"/>
      <c r="UVC113" s="10"/>
      <c r="UVD113" s="10"/>
      <c r="UVE113" s="10"/>
      <c r="UVF113" s="10"/>
      <c r="UVG113" s="10"/>
      <c r="UVH113" s="10"/>
      <c r="UVI113" s="10"/>
      <c r="UVJ113" s="10"/>
      <c r="UVK113" s="10"/>
      <c r="UVL113" s="10"/>
      <c r="UVM113" s="10"/>
      <c r="UVN113" s="10"/>
      <c r="UVO113" s="10"/>
      <c r="UVP113" s="10"/>
      <c r="UVQ113" s="10"/>
      <c r="UVR113" s="10"/>
      <c r="UVS113" s="10"/>
      <c r="UVT113" s="10"/>
      <c r="UVU113" s="10"/>
      <c r="UVV113" s="10"/>
      <c r="UVW113" s="10"/>
      <c r="UVX113" s="10"/>
      <c r="UVY113" s="10"/>
      <c r="UVZ113" s="10"/>
      <c r="UWA113" s="10"/>
      <c r="UWB113" s="10"/>
      <c r="UWC113" s="10"/>
      <c r="UWD113" s="10"/>
      <c r="UWE113" s="10"/>
      <c r="UWF113" s="10"/>
      <c r="UWG113" s="10"/>
      <c r="UWH113" s="10"/>
      <c r="UWI113" s="10"/>
      <c r="UWJ113" s="10"/>
      <c r="UWK113" s="10"/>
      <c r="UWL113" s="10"/>
      <c r="UWM113" s="10"/>
      <c r="UWN113" s="10"/>
      <c r="UWO113" s="10"/>
      <c r="UWP113" s="10"/>
      <c r="UWQ113" s="10"/>
      <c r="UWR113" s="10"/>
      <c r="UWS113" s="10"/>
      <c r="UWT113" s="10"/>
      <c r="UWU113" s="10"/>
      <c r="UWV113" s="10"/>
      <c r="UWW113" s="10"/>
      <c r="UWX113" s="10"/>
      <c r="UWY113" s="10"/>
      <c r="UWZ113" s="10"/>
      <c r="UXA113" s="10"/>
      <c r="UXB113" s="10"/>
      <c r="UXC113" s="10"/>
      <c r="UXD113" s="10"/>
      <c r="UXE113" s="10"/>
      <c r="UXF113" s="10"/>
      <c r="UXG113" s="10"/>
      <c r="UXH113" s="10"/>
      <c r="UXI113" s="10"/>
      <c r="UXJ113" s="10"/>
      <c r="UXK113" s="10"/>
      <c r="UXL113" s="10"/>
      <c r="UXM113" s="10"/>
      <c r="UXN113" s="10"/>
      <c r="UXO113" s="10"/>
      <c r="UXP113" s="10"/>
      <c r="UXQ113" s="10"/>
      <c r="UXR113" s="10"/>
      <c r="UXS113" s="10"/>
      <c r="UXT113" s="10"/>
      <c r="UXU113" s="10"/>
      <c r="UXV113" s="10"/>
      <c r="UXW113" s="10"/>
      <c r="UXX113" s="10"/>
      <c r="UXY113" s="10"/>
      <c r="UXZ113" s="10"/>
      <c r="UYA113" s="10"/>
      <c r="UYB113" s="10"/>
      <c r="UYC113" s="10"/>
      <c r="UYD113" s="10"/>
      <c r="UYE113" s="10"/>
      <c r="UYF113" s="10"/>
      <c r="UYG113" s="10"/>
      <c r="UYH113" s="10"/>
      <c r="UYI113" s="10"/>
      <c r="UYJ113" s="10"/>
      <c r="UYK113" s="10"/>
      <c r="UYL113" s="10"/>
      <c r="UYM113" s="10"/>
      <c r="UYN113" s="10"/>
      <c r="UYO113" s="10"/>
      <c r="UYP113" s="10"/>
      <c r="UYQ113" s="10"/>
      <c r="UYR113" s="10"/>
      <c r="UYS113" s="10"/>
      <c r="UYT113" s="10"/>
      <c r="UYU113" s="10"/>
      <c r="UYV113" s="10"/>
      <c r="UYW113" s="10"/>
      <c r="UYX113" s="10"/>
      <c r="UYY113" s="10"/>
      <c r="UYZ113" s="10"/>
      <c r="UZA113" s="10"/>
      <c r="UZB113" s="10"/>
      <c r="UZC113" s="10"/>
      <c r="UZD113" s="10"/>
      <c r="UZE113" s="10"/>
      <c r="UZF113" s="10"/>
      <c r="UZG113" s="10"/>
      <c r="UZH113" s="10"/>
      <c r="UZI113" s="10"/>
      <c r="UZJ113" s="10"/>
      <c r="UZK113" s="10"/>
      <c r="UZL113" s="10"/>
      <c r="UZM113" s="10"/>
      <c r="UZN113" s="10"/>
      <c r="UZO113" s="10"/>
      <c r="UZP113" s="10"/>
      <c r="UZQ113" s="10"/>
      <c r="UZR113" s="10"/>
      <c r="UZS113" s="10"/>
      <c r="UZT113" s="10"/>
      <c r="UZU113" s="10"/>
      <c r="UZV113" s="10"/>
      <c r="UZW113" s="10"/>
      <c r="UZX113" s="10"/>
      <c r="UZY113" s="10"/>
      <c r="UZZ113" s="10"/>
      <c r="VAA113" s="10"/>
      <c r="VAB113" s="10"/>
      <c r="VAC113" s="10"/>
      <c r="VAD113" s="10"/>
      <c r="VAE113" s="10"/>
      <c r="VAF113" s="10"/>
      <c r="VAG113" s="10"/>
      <c r="VAH113" s="10"/>
      <c r="VAI113" s="10"/>
      <c r="VAJ113" s="10"/>
      <c r="VAK113" s="10"/>
      <c r="VAL113" s="10"/>
      <c r="VAM113" s="10"/>
      <c r="VAN113" s="10"/>
      <c r="VAO113" s="10"/>
      <c r="VAP113" s="10"/>
      <c r="VAQ113" s="10"/>
      <c r="VAR113" s="10"/>
      <c r="VAS113" s="10"/>
      <c r="VAT113" s="10"/>
      <c r="VAU113" s="10"/>
      <c r="VAV113" s="10"/>
      <c r="VAW113" s="10"/>
      <c r="VAX113" s="10"/>
      <c r="VAY113" s="10"/>
      <c r="VAZ113" s="10"/>
      <c r="VBA113" s="10"/>
      <c r="VBB113" s="10"/>
      <c r="VBC113" s="10"/>
      <c r="VBD113" s="10"/>
      <c r="VBE113" s="10"/>
      <c r="VBF113" s="10"/>
      <c r="VBG113" s="10"/>
      <c r="VBH113" s="10"/>
      <c r="VBI113" s="10"/>
      <c r="VBJ113" s="10"/>
      <c r="VBK113" s="10"/>
      <c r="VBL113" s="10"/>
      <c r="VBM113" s="10"/>
      <c r="VBN113" s="10"/>
      <c r="VBO113" s="10"/>
      <c r="VBP113" s="10"/>
      <c r="VBQ113" s="10"/>
      <c r="VBR113" s="10"/>
      <c r="VBS113" s="10"/>
      <c r="VBT113" s="10"/>
      <c r="VBU113" s="10"/>
      <c r="VBV113" s="10"/>
      <c r="VBW113" s="10"/>
      <c r="VBX113" s="10"/>
      <c r="VBY113" s="10"/>
      <c r="VBZ113" s="10"/>
      <c r="VCA113" s="10"/>
      <c r="VCB113" s="10"/>
      <c r="VCC113" s="10"/>
      <c r="VCD113" s="10"/>
      <c r="VCE113" s="10"/>
      <c r="VCF113" s="10"/>
      <c r="VCG113" s="10"/>
      <c r="VCH113" s="10"/>
      <c r="VCI113" s="10"/>
      <c r="VCJ113" s="10"/>
      <c r="VCK113" s="10"/>
      <c r="VCL113" s="10"/>
      <c r="VCM113" s="10"/>
      <c r="VCN113" s="10"/>
      <c r="VCO113" s="10"/>
      <c r="VCP113" s="10"/>
      <c r="VCQ113" s="10"/>
      <c r="VCR113" s="10"/>
      <c r="VCS113" s="10"/>
      <c r="VCT113" s="10"/>
      <c r="VCU113" s="10"/>
      <c r="VCV113" s="10"/>
      <c r="VCW113" s="10"/>
      <c r="VCX113" s="10"/>
      <c r="VCY113" s="10"/>
      <c r="VCZ113" s="10"/>
      <c r="VDA113" s="10"/>
      <c r="VDB113" s="10"/>
      <c r="VDC113" s="10"/>
      <c r="VDD113" s="10"/>
      <c r="VDE113" s="10"/>
      <c r="VDF113" s="10"/>
      <c r="VDG113" s="10"/>
      <c r="VDH113" s="10"/>
      <c r="VDI113" s="10"/>
      <c r="VDJ113" s="10"/>
      <c r="VDK113" s="10"/>
      <c r="VDL113" s="10"/>
      <c r="VDM113" s="10"/>
      <c r="VDN113" s="10"/>
      <c r="VDO113" s="10"/>
      <c r="VDP113" s="10"/>
      <c r="VDQ113" s="10"/>
      <c r="VDR113" s="10"/>
      <c r="VDS113" s="10"/>
      <c r="VDT113" s="10"/>
      <c r="VDU113" s="10"/>
      <c r="VDV113" s="10"/>
      <c r="VDW113" s="10"/>
      <c r="VDX113" s="10"/>
      <c r="VDY113" s="10"/>
      <c r="VDZ113" s="10"/>
      <c r="VEA113" s="10"/>
      <c r="VEB113" s="10"/>
      <c r="VEC113" s="10"/>
      <c r="VED113" s="10"/>
      <c r="VEE113" s="10"/>
      <c r="VEF113" s="10"/>
      <c r="VEG113" s="10"/>
      <c r="VEH113" s="10"/>
      <c r="VEI113" s="10"/>
      <c r="VEJ113" s="10"/>
      <c r="VEK113" s="10"/>
      <c r="VEL113" s="10"/>
      <c r="VEM113" s="10"/>
      <c r="VEN113" s="10"/>
      <c r="VEO113" s="10"/>
      <c r="VEP113" s="10"/>
      <c r="VEQ113" s="10"/>
      <c r="VER113" s="10"/>
      <c r="VES113" s="10"/>
      <c r="VET113" s="10"/>
      <c r="VEU113" s="10"/>
      <c r="VEV113" s="10"/>
      <c r="VEW113" s="10"/>
      <c r="VEX113" s="10"/>
      <c r="VEY113" s="10"/>
      <c r="VEZ113" s="10"/>
      <c r="VFA113" s="10"/>
      <c r="VFB113" s="10"/>
      <c r="VFC113" s="10"/>
      <c r="VFD113" s="10"/>
      <c r="VFE113" s="10"/>
      <c r="VFF113" s="10"/>
      <c r="VFG113" s="10"/>
      <c r="VFH113" s="10"/>
      <c r="VFI113" s="10"/>
      <c r="VFJ113" s="10"/>
      <c r="VFK113" s="10"/>
      <c r="VFL113" s="10"/>
      <c r="VFM113" s="10"/>
      <c r="VFN113" s="10"/>
      <c r="VFO113" s="10"/>
      <c r="VFP113" s="10"/>
      <c r="VFQ113" s="10"/>
      <c r="VFR113" s="10"/>
      <c r="VFS113" s="10"/>
      <c r="VFT113" s="10"/>
      <c r="VFU113" s="10"/>
      <c r="VFV113" s="10"/>
      <c r="VFW113" s="10"/>
      <c r="VFX113" s="10"/>
      <c r="VFY113" s="10"/>
      <c r="VFZ113" s="10"/>
      <c r="VGA113" s="10"/>
      <c r="VGB113" s="10"/>
      <c r="VGC113" s="10"/>
      <c r="VGD113" s="10"/>
      <c r="VGE113" s="10"/>
      <c r="VGF113" s="10"/>
      <c r="VGG113" s="10"/>
      <c r="VGH113" s="10"/>
      <c r="VGI113" s="10"/>
      <c r="VGJ113" s="10"/>
      <c r="VGK113" s="10"/>
      <c r="VGL113" s="10"/>
      <c r="VGM113" s="10"/>
      <c r="VGN113" s="10"/>
      <c r="VGO113" s="10"/>
      <c r="VGP113" s="10"/>
      <c r="VGQ113" s="10"/>
      <c r="VGR113" s="10"/>
      <c r="VGS113" s="10"/>
      <c r="VGT113" s="10"/>
      <c r="VGU113" s="10"/>
      <c r="VGV113" s="10"/>
      <c r="VGW113" s="10"/>
      <c r="VGX113" s="10"/>
      <c r="VGY113" s="10"/>
      <c r="VGZ113" s="10"/>
      <c r="VHA113" s="10"/>
      <c r="VHB113" s="10"/>
      <c r="VHC113" s="10"/>
      <c r="VHD113" s="10"/>
      <c r="VHE113" s="10"/>
      <c r="VHF113" s="10"/>
      <c r="VHG113" s="10"/>
      <c r="VHH113" s="10"/>
      <c r="VHI113" s="10"/>
      <c r="VHJ113" s="10"/>
      <c r="VHK113" s="10"/>
      <c r="VHL113" s="10"/>
      <c r="VHM113" s="10"/>
      <c r="VHN113" s="10"/>
      <c r="VHO113" s="10"/>
      <c r="VHP113" s="10"/>
      <c r="VHQ113" s="10"/>
      <c r="VHR113" s="10"/>
      <c r="VHS113" s="10"/>
      <c r="VHT113" s="10"/>
      <c r="VHU113" s="10"/>
      <c r="VHV113" s="10"/>
      <c r="VHW113" s="10"/>
      <c r="VHX113" s="10"/>
      <c r="VHY113" s="10"/>
      <c r="VHZ113" s="10"/>
      <c r="VIA113" s="10"/>
      <c r="VIB113" s="10"/>
      <c r="VIC113" s="10"/>
      <c r="VID113" s="10"/>
      <c r="VIE113" s="10"/>
      <c r="VIF113" s="10"/>
      <c r="VIG113" s="10"/>
      <c r="VIH113" s="10"/>
      <c r="VII113" s="10"/>
      <c r="VIJ113" s="10"/>
      <c r="VIK113" s="10"/>
      <c r="VIL113" s="10"/>
      <c r="VIM113" s="10"/>
      <c r="VIN113" s="10"/>
      <c r="VIO113" s="10"/>
      <c r="VIP113" s="10"/>
      <c r="VIQ113" s="10"/>
      <c r="VIR113" s="10"/>
      <c r="VIS113" s="10"/>
      <c r="VIT113" s="10"/>
      <c r="VIU113" s="10"/>
      <c r="VIV113" s="10"/>
      <c r="VIW113" s="10"/>
      <c r="VIX113" s="10"/>
      <c r="VIY113" s="10"/>
      <c r="VIZ113" s="10"/>
      <c r="VJA113" s="10"/>
      <c r="VJB113" s="10"/>
      <c r="VJC113" s="10"/>
      <c r="VJD113" s="10"/>
      <c r="VJE113" s="10"/>
      <c r="VJF113" s="10"/>
      <c r="VJG113" s="10"/>
      <c r="VJH113" s="10"/>
      <c r="VJI113" s="10"/>
      <c r="VJJ113" s="10"/>
      <c r="VJK113" s="10"/>
      <c r="VJL113" s="10"/>
      <c r="VJM113" s="10"/>
      <c r="VJN113" s="10"/>
      <c r="VJO113" s="10"/>
      <c r="VJP113" s="10"/>
      <c r="VJQ113" s="10"/>
      <c r="VJR113" s="10"/>
      <c r="VJS113" s="10"/>
      <c r="VJT113" s="10"/>
      <c r="VJU113" s="10"/>
      <c r="VJV113" s="10"/>
      <c r="VJW113" s="10"/>
      <c r="VJX113" s="10"/>
      <c r="VJY113" s="10"/>
      <c r="VJZ113" s="10"/>
      <c r="VKA113" s="10"/>
      <c r="VKB113" s="10"/>
      <c r="VKC113" s="10"/>
      <c r="VKD113" s="10"/>
      <c r="VKE113" s="10"/>
      <c r="VKF113" s="10"/>
      <c r="VKG113" s="10"/>
      <c r="VKH113" s="10"/>
      <c r="VKI113" s="10"/>
      <c r="VKJ113" s="10"/>
      <c r="VKK113" s="10"/>
      <c r="VKL113" s="10"/>
      <c r="VKM113" s="10"/>
      <c r="VKN113" s="10"/>
      <c r="VKO113" s="10"/>
      <c r="VKP113" s="10"/>
      <c r="VKQ113" s="10"/>
      <c r="VKR113" s="10"/>
      <c r="VKS113" s="10"/>
      <c r="VKT113" s="10"/>
      <c r="VKU113" s="10"/>
      <c r="VKV113" s="10"/>
      <c r="VKW113" s="10"/>
      <c r="VKX113" s="10"/>
      <c r="VKY113" s="10"/>
      <c r="VKZ113" s="10"/>
      <c r="VLA113" s="10"/>
      <c r="VLB113" s="10"/>
      <c r="VLC113" s="10"/>
      <c r="VLD113" s="10"/>
      <c r="VLE113" s="10"/>
      <c r="VLF113" s="10"/>
      <c r="VLG113" s="10"/>
      <c r="VLH113" s="10"/>
      <c r="VLI113" s="10"/>
      <c r="VLJ113" s="10"/>
      <c r="VLK113" s="10"/>
      <c r="VLL113" s="10"/>
      <c r="VLM113" s="10"/>
      <c r="VLN113" s="10"/>
      <c r="VLO113" s="10"/>
      <c r="VLP113" s="10"/>
      <c r="VLQ113" s="10"/>
      <c r="VLR113" s="10"/>
      <c r="VLS113" s="10"/>
      <c r="VLT113" s="10"/>
      <c r="VLU113" s="10"/>
      <c r="VLV113" s="10"/>
      <c r="VLW113" s="10"/>
      <c r="VLX113" s="10"/>
      <c r="VLY113" s="10"/>
      <c r="VLZ113" s="10"/>
      <c r="VMA113" s="10"/>
      <c r="VMB113" s="10"/>
      <c r="VMC113" s="10"/>
      <c r="VMD113" s="10"/>
      <c r="VME113" s="10"/>
      <c r="VMF113" s="10"/>
      <c r="VMG113" s="10"/>
      <c r="VMH113" s="10"/>
      <c r="VMI113" s="10"/>
      <c r="VMJ113" s="10"/>
      <c r="VMK113" s="10"/>
      <c r="VML113" s="10"/>
      <c r="VMM113" s="10"/>
      <c r="VMN113" s="10"/>
      <c r="VMO113" s="10"/>
      <c r="VMP113" s="10"/>
      <c r="VMQ113" s="10"/>
      <c r="VMR113" s="10"/>
      <c r="VMS113" s="10"/>
      <c r="VMT113" s="10"/>
      <c r="VMU113" s="10"/>
      <c r="VMV113" s="10"/>
      <c r="VMW113" s="10"/>
      <c r="VMX113" s="10"/>
      <c r="VMY113" s="10"/>
      <c r="VMZ113" s="10"/>
      <c r="VNA113" s="10"/>
      <c r="VNB113" s="10"/>
      <c r="VNC113" s="10"/>
      <c r="VND113" s="10"/>
      <c r="VNE113" s="10"/>
      <c r="VNF113" s="10"/>
      <c r="VNG113" s="10"/>
      <c r="VNH113" s="10"/>
      <c r="VNI113" s="10"/>
      <c r="VNJ113" s="10"/>
      <c r="VNK113" s="10"/>
      <c r="VNL113" s="10"/>
      <c r="VNM113" s="10"/>
      <c r="VNN113" s="10"/>
      <c r="VNO113" s="10"/>
      <c r="VNP113" s="10"/>
      <c r="VNQ113" s="10"/>
      <c r="VNR113" s="10"/>
      <c r="VNS113" s="10"/>
      <c r="VNT113" s="10"/>
      <c r="VNU113" s="10"/>
      <c r="VNV113" s="10"/>
      <c r="VNW113" s="10"/>
      <c r="VNX113" s="10"/>
      <c r="VNY113" s="10"/>
      <c r="VNZ113" s="10"/>
      <c r="VOA113" s="10"/>
      <c r="VOB113" s="10"/>
      <c r="VOC113" s="10"/>
      <c r="VOD113" s="10"/>
      <c r="VOE113" s="10"/>
      <c r="VOF113" s="10"/>
      <c r="VOG113" s="10"/>
      <c r="VOH113" s="10"/>
      <c r="VOI113" s="10"/>
      <c r="VOJ113" s="10"/>
      <c r="VOK113" s="10"/>
      <c r="VOL113" s="10"/>
      <c r="VOM113" s="10"/>
      <c r="VON113" s="10"/>
      <c r="VOO113" s="10"/>
      <c r="VOP113" s="10"/>
      <c r="VOQ113" s="10"/>
      <c r="VOR113" s="10"/>
      <c r="VOS113" s="10"/>
      <c r="VOT113" s="10"/>
      <c r="VOU113" s="10"/>
      <c r="VOV113" s="10"/>
      <c r="VOW113" s="10"/>
      <c r="VOX113" s="10"/>
      <c r="VOY113" s="10"/>
      <c r="VOZ113" s="10"/>
      <c r="VPA113" s="10"/>
      <c r="VPB113" s="10"/>
      <c r="VPC113" s="10"/>
      <c r="VPD113" s="10"/>
      <c r="VPE113" s="10"/>
      <c r="VPF113" s="10"/>
      <c r="VPG113" s="10"/>
      <c r="VPH113" s="10"/>
      <c r="VPI113" s="10"/>
      <c r="VPJ113" s="10"/>
      <c r="VPK113" s="10"/>
      <c r="VPL113" s="10"/>
      <c r="VPM113" s="10"/>
      <c r="VPN113" s="10"/>
      <c r="VPO113" s="10"/>
      <c r="VPP113" s="10"/>
      <c r="VPQ113" s="10"/>
      <c r="VPR113" s="10"/>
      <c r="VPS113" s="10"/>
      <c r="VPT113" s="10"/>
      <c r="VPU113" s="10"/>
      <c r="VPV113" s="10"/>
      <c r="VPW113" s="10"/>
      <c r="VPX113" s="10"/>
      <c r="VPY113" s="10"/>
      <c r="VPZ113" s="10"/>
      <c r="VQA113" s="10"/>
      <c r="VQB113" s="10"/>
      <c r="VQC113" s="10"/>
      <c r="VQD113" s="10"/>
      <c r="VQE113" s="10"/>
      <c r="VQF113" s="10"/>
      <c r="VQG113" s="10"/>
      <c r="VQH113" s="10"/>
      <c r="VQI113" s="10"/>
      <c r="VQJ113" s="10"/>
      <c r="VQK113" s="10"/>
      <c r="VQL113" s="10"/>
      <c r="VQM113" s="10"/>
      <c r="VQN113" s="10"/>
      <c r="VQO113" s="10"/>
      <c r="VQP113" s="10"/>
      <c r="VQQ113" s="10"/>
      <c r="VQR113" s="10"/>
      <c r="VQS113" s="10"/>
      <c r="VQT113" s="10"/>
      <c r="VQU113" s="10"/>
      <c r="VQV113" s="10"/>
      <c r="VQW113" s="10"/>
      <c r="VQX113" s="10"/>
      <c r="VQY113" s="10"/>
      <c r="VQZ113" s="10"/>
      <c r="VRA113" s="10"/>
      <c r="VRB113" s="10"/>
      <c r="VRC113" s="10"/>
      <c r="VRD113" s="10"/>
      <c r="VRE113" s="10"/>
      <c r="VRF113" s="10"/>
      <c r="VRG113" s="10"/>
      <c r="VRH113" s="10"/>
      <c r="VRI113" s="10"/>
      <c r="VRJ113" s="10"/>
      <c r="VRK113" s="10"/>
      <c r="VRL113" s="10"/>
      <c r="VRM113" s="10"/>
      <c r="VRN113" s="10"/>
      <c r="VRO113" s="10"/>
      <c r="VRP113" s="10"/>
      <c r="VRQ113" s="10"/>
      <c r="VRR113" s="10"/>
      <c r="VRS113" s="10"/>
      <c r="VRT113" s="10"/>
      <c r="VRU113" s="10"/>
      <c r="VRV113" s="10"/>
      <c r="VRW113" s="10"/>
      <c r="VRX113" s="10"/>
      <c r="VRY113" s="10"/>
      <c r="VRZ113" s="10"/>
      <c r="VSA113" s="10"/>
      <c r="VSB113" s="10"/>
      <c r="VSC113" s="10"/>
      <c r="VSD113" s="10"/>
      <c r="VSE113" s="10"/>
      <c r="VSF113" s="10"/>
      <c r="VSG113" s="10"/>
      <c r="VSH113" s="10"/>
      <c r="VSI113" s="10"/>
      <c r="VSJ113" s="10"/>
      <c r="VSK113" s="10"/>
      <c r="VSL113" s="10"/>
      <c r="VSM113" s="10"/>
      <c r="VSN113" s="10"/>
      <c r="VSO113" s="10"/>
      <c r="VSP113" s="10"/>
      <c r="VSQ113" s="10"/>
      <c r="VSR113" s="10"/>
      <c r="VSS113" s="10"/>
      <c r="VST113" s="10"/>
      <c r="VSU113" s="10"/>
      <c r="VSV113" s="10"/>
      <c r="VSW113" s="10"/>
      <c r="VSX113" s="10"/>
      <c r="VSY113" s="10"/>
      <c r="VSZ113" s="10"/>
      <c r="VTA113" s="10"/>
      <c r="VTB113" s="10"/>
      <c r="VTC113" s="10"/>
      <c r="VTD113" s="10"/>
      <c r="VTE113" s="10"/>
      <c r="VTF113" s="10"/>
      <c r="VTG113" s="10"/>
      <c r="VTH113" s="10"/>
      <c r="VTI113" s="10"/>
      <c r="VTJ113" s="10"/>
      <c r="VTK113" s="10"/>
      <c r="VTL113" s="10"/>
      <c r="VTM113" s="10"/>
      <c r="VTN113" s="10"/>
      <c r="VTO113" s="10"/>
      <c r="VTP113" s="10"/>
      <c r="VTQ113" s="10"/>
      <c r="VTR113" s="10"/>
      <c r="VTS113" s="10"/>
      <c r="VTT113" s="10"/>
      <c r="VTU113" s="10"/>
      <c r="VTV113" s="10"/>
      <c r="VTW113" s="10"/>
      <c r="VTX113" s="10"/>
      <c r="VTY113" s="10"/>
      <c r="VTZ113" s="10"/>
      <c r="VUA113" s="10"/>
      <c r="VUB113" s="10"/>
      <c r="VUC113" s="10"/>
      <c r="VUD113" s="10"/>
      <c r="VUE113" s="10"/>
      <c r="VUF113" s="10"/>
      <c r="VUG113" s="10"/>
      <c r="VUH113" s="10"/>
      <c r="VUI113" s="10"/>
      <c r="VUJ113" s="10"/>
      <c r="VUK113" s="10"/>
      <c r="VUL113" s="10"/>
      <c r="VUM113" s="10"/>
      <c r="VUN113" s="10"/>
      <c r="VUO113" s="10"/>
      <c r="VUP113" s="10"/>
      <c r="VUQ113" s="10"/>
      <c r="VUR113" s="10"/>
      <c r="VUS113" s="10"/>
      <c r="VUT113" s="10"/>
      <c r="VUU113" s="10"/>
      <c r="VUV113" s="10"/>
      <c r="VUW113" s="10"/>
      <c r="VUX113" s="10"/>
      <c r="VUY113" s="10"/>
      <c r="VUZ113" s="10"/>
      <c r="VVA113" s="10"/>
      <c r="VVB113" s="10"/>
      <c r="VVC113" s="10"/>
      <c r="VVD113" s="10"/>
      <c r="VVE113" s="10"/>
      <c r="VVF113" s="10"/>
      <c r="VVG113" s="10"/>
      <c r="VVH113" s="10"/>
      <c r="VVI113" s="10"/>
      <c r="VVJ113" s="10"/>
      <c r="VVK113" s="10"/>
      <c r="VVL113" s="10"/>
      <c r="VVM113" s="10"/>
      <c r="VVN113" s="10"/>
      <c r="VVO113" s="10"/>
      <c r="VVP113" s="10"/>
      <c r="VVQ113" s="10"/>
      <c r="VVR113" s="10"/>
      <c r="VVS113" s="10"/>
      <c r="VVT113" s="10"/>
      <c r="VVU113" s="10"/>
      <c r="VVV113" s="10"/>
      <c r="VVW113" s="10"/>
      <c r="VVX113" s="10"/>
      <c r="VVY113" s="10"/>
      <c r="VVZ113" s="10"/>
      <c r="VWA113" s="10"/>
      <c r="VWB113" s="10"/>
      <c r="VWC113" s="10"/>
      <c r="VWD113" s="10"/>
      <c r="VWE113" s="10"/>
      <c r="VWF113" s="10"/>
      <c r="VWG113" s="10"/>
      <c r="VWH113" s="10"/>
      <c r="VWI113" s="10"/>
      <c r="VWJ113" s="10"/>
      <c r="VWK113" s="10"/>
      <c r="VWL113" s="10"/>
      <c r="VWM113" s="10"/>
      <c r="VWN113" s="10"/>
      <c r="VWO113" s="10"/>
      <c r="VWP113" s="10"/>
      <c r="VWQ113" s="10"/>
      <c r="VWR113" s="10"/>
      <c r="VWS113" s="10"/>
      <c r="VWT113" s="10"/>
      <c r="VWU113" s="10"/>
      <c r="VWV113" s="10"/>
      <c r="VWW113" s="10"/>
      <c r="VWX113" s="10"/>
      <c r="VWY113" s="10"/>
      <c r="VWZ113" s="10"/>
      <c r="VXA113" s="10"/>
      <c r="VXB113" s="10"/>
      <c r="VXC113" s="10"/>
      <c r="VXD113" s="10"/>
      <c r="VXE113" s="10"/>
      <c r="VXF113" s="10"/>
      <c r="VXG113" s="10"/>
      <c r="VXH113" s="10"/>
      <c r="VXI113" s="10"/>
      <c r="VXJ113" s="10"/>
      <c r="VXK113" s="10"/>
      <c r="VXL113" s="10"/>
      <c r="VXM113" s="10"/>
      <c r="VXN113" s="10"/>
      <c r="VXO113" s="10"/>
      <c r="VXP113" s="10"/>
      <c r="VXQ113" s="10"/>
      <c r="VXR113" s="10"/>
      <c r="VXS113" s="10"/>
      <c r="VXT113" s="10"/>
      <c r="VXU113" s="10"/>
      <c r="VXV113" s="10"/>
      <c r="VXW113" s="10"/>
      <c r="VXX113" s="10"/>
      <c r="VXY113" s="10"/>
      <c r="VXZ113" s="10"/>
      <c r="VYA113" s="10"/>
      <c r="VYB113" s="10"/>
      <c r="VYC113" s="10"/>
      <c r="VYD113" s="10"/>
      <c r="VYE113" s="10"/>
      <c r="VYF113" s="10"/>
      <c r="VYG113" s="10"/>
      <c r="VYH113" s="10"/>
      <c r="VYI113" s="10"/>
      <c r="VYJ113" s="10"/>
      <c r="VYK113" s="10"/>
      <c r="VYL113" s="10"/>
      <c r="VYM113" s="10"/>
      <c r="VYN113" s="10"/>
      <c r="VYO113" s="10"/>
      <c r="VYP113" s="10"/>
      <c r="VYQ113" s="10"/>
      <c r="VYR113" s="10"/>
      <c r="VYS113" s="10"/>
      <c r="VYT113" s="10"/>
      <c r="VYU113" s="10"/>
      <c r="VYV113" s="10"/>
      <c r="VYW113" s="10"/>
      <c r="VYX113" s="10"/>
      <c r="VYY113" s="10"/>
      <c r="VYZ113" s="10"/>
      <c r="VZA113" s="10"/>
      <c r="VZB113" s="10"/>
      <c r="VZC113" s="10"/>
      <c r="VZD113" s="10"/>
      <c r="VZE113" s="10"/>
      <c r="VZF113" s="10"/>
      <c r="VZG113" s="10"/>
      <c r="VZH113" s="10"/>
      <c r="VZI113" s="10"/>
      <c r="VZJ113" s="10"/>
      <c r="VZK113" s="10"/>
      <c r="VZL113" s="10"/>
      <c r="VZM113" s="10"/>
      <c r="VZN113" s="10"/>
      <c r="VZO113" s="10"/>
      <c r="VZP113" s="10"/>
      <c r="VZQ113" s="10"/>
      <c r="VZR113" s="10"/>
      <c r="VZS113" s="10"/>
      <c r="VZT113" s="10"/>
      <c r="VZU113" s="10"/>
      <c r="VZV113" s="10"/>
      <c r="VZW113" s="10"/>
      <c r="VZX113" s="10"/>
      <c r="VZY113" s="10"/>
      <c r="VZZ113" s="10"/>
      <c r="WAA113" s="10"/>
      <c r="WAB113" s="10"/>
      <c r="WAC113" s="10"/>
      <c r="WAD113" s="10"/>
      <c r="WAE113" s="10"/>
      <c r="WAF113" s="10"/>
      <c r="WAG113" s="10"/>
      <c r="WAH113" s="10"/>
      <c r="WAI113" s="10"/>
      <c r="WAJ113" s="10"/>
      <c r="WAK113" s="10"/>
      <c r="WAL113" s="10"/>
      <c r="WAM113" s="10"/>
      <c r="WAN113" s="10"/>
      <c r="WAO113" s="10"/>
      <c r="WAP113" s="10"/>
      <c r="WAQ113" s="10"/>
      <c r="WAR113" s="10"/>
      <c r="WAS113" s="10"/>
      <c r="WAT113" s="10"/>
      <c r="WAU113" s="10"/>
      <c r="WAV113" s="10"/>
      <c r="WAW113" s="10"/>
      <c r="WAX113" s="10"/>
      <c r="WAY113" s="10"/>
      <c r="WAZ113" s="10"/>
      <c r="WBA113" s="10"/>
      <c r="WBB113" s="10"/>
      <c r="WBC113" s="10"/>
      <c r="WBD113" s="10"/>
      <c r="WBE113" s="10"/>
      <c r="WBF113" s="10"/>
      <c r="WBG113" s="10"/>
      <c r="WBH113" s="10"/>
      <c r="WBI113" s="10"/>
      <c r="WBJ113" s="10"/>
      <c r="WBK113" s="10"/>
      <c r="WBL113" s="10"/>
      <c r="WBM113" s="10"/>
      <c r="WBN113" s="10"/>
      <c r="WBO113" s="10"/>
      <c r="WBP113" s="10"/>
      <c r="WBQ113" s="10"/>
      <c r="WBR113" s="10"/>
      <c r="WBS113" s="10"/>
      <c r="WBT113" s="10"/>
      <c r="WBU113" s="10"/>
      <c r="WBV113" s="10"/>
      <c r="WBW113" s="10"/>
      <c r="WBX113" s="10"/>
      <c r="WBY113" s="10"/>
      <c r="WBZ113" s="10"/>
      <c r="WCA113" s="10"/>
      <c r="WCB113" s="10"/>
      <c r="WCC113" s="10"/>
      <c r="WCD113" s="10"/>
      <c r="WCE113" s="10"/>
      <c r="WCF113" s="10"/>
      <c r="WCG113" s="10"/>
      <c r="WCH113" s="10"/>
      <c r="WCI113" s="10"/>
      <c r="WCJ113" s="10"/>
      <c r="WCK113" s="10"/>
      <c r="WCL113" s="10"/>
      <c r="WCM113" s="10"/>
      <c r="WCN113" s="10"/>
      <c r="WCO113" s="10"/>
      <c r="WCP113" s="10"/>
      <c r="WCQ113" s="10"/>
      <c r="WCR113" s="10"/>
      <c r="WCS113" s="10"/>
      <c r="WCT113" s="10"/>
      <c r="WCU113" s="10"/>
      <c r="WCV113" s="10"/>
      <c r="WCW113" s="10"/>
      <c r="WCX113" s="10"/>
      <c r="WCY113" s="10"/>
      <c r="WCZ113" s="10"/>
      <c r="WDA113" s="10"/>
      <c r="WDB113" s="10"/>
      <c r="WDC113" s="10"/>
      <c r="WDD113" s="10"/>
      <c r="WDE113" s="10"/>
      <c r="WDF113" s="10"/>
      <c r="WDG113" s="10"/>
      <c r="WDH113" s="10"/>
      <c r="WDI113" s="10"/>
      <c r="WDJ113" s="10"/>
      <c r="WDK113" s="10"/>
      <c r="WDL113" s="10"/>
      <c r="WDM113" s="10"/>
      <c r="WDN113" s="10"/>
      <c r="WDO113" s="10"/>
      <c r="WDP113" s="10"/>
      <c r="WDQ113" s="10"/>
      <c r="WDR113" s="10"/>
      <c r="WDS113" s="10"/>
      <c r="WDT113" s="10"/>
      <c r="WDU113" s="10"/>
      <c r="WDV113" s="10"/>
      <c r="WDW113" s="10"/>
      <c r="WDX113" s="10"/>
      <c r="WDY113" s="10"/>
      <c r="WDZ113" s="10"/>
      <c r="WEA113" s="10"/>
      <c r="WEB113" s="10"/>
      <c r="WEC113" s="10"/>
      <c r="WED113" s="10"/>
      <c r="WEE113" s="10"/>
      <c r="WEF113" s="10"/>
      <c r="WEG113" s="10"/>
      <c r="WEH113" s="10"/>
      <c r="WEI113" s="10"/>
      <c r="WEJ113" s="10"/>
      <c r="WEK113" s="10"/>
      <c r="WEL113" s="10"/>
      <c r="WEM113" s="10"/>
      <c r="WEN113" s="10"/>
      <c r="WEO113" s="10"/>
      <c r="WEP113" s="10"/>
      <c r="WEQ113" s="10"/>
      <c r="WER113" s="10"/>
      <c r="WES113" s="10"/>
      <c r="WET113" s="10"/>
      <c r="WEU113" s="10"/>
      <c r="WEV113" s="10"/>
      <c r="WEW113" s="10"/>
      <c r="WEX113" s="10"/>
      <c r="WEY113" s="10"/>
      <c r="WEZ113" s="10"/>
      <c r="WFA113" s="10"/>
      <c r="WFB113" s="10"/>
      <c r="WFC113" s="10"/>
      <c r="WFD113" s="10"/>
      <c r="WFE113" s="10"/>
      <c r="WFF113" s="10"/>
      <c r="WFG113" s="10"/>
      <c r="WFH113" s="10"/>
      <c r="WFI113" s="10"/>
      <c r="WFJ113" s="10"/>
      <c r="WFK113" s="10"/>
      <c r="WFL113" s="10"/>
      <c r="WFM113" s="10"/>
      <c r="WFN113" s="10"/>
      <c r="WFO113" s="10"/>
      <c r="WFP113" s="10"/>
      <c r="WFQ113" s="10"/>
      <c r="WFR113" s="10"/>
      <c r="WFS113" s="10"/>
      <c r="WFT113" s="10"/>
      <c r="WFU113" s="10"/>
      <c r="WFV113" s="10"/>
      <c r="WFW113" s="10"/>
      <c r="WFX113" s="10"/>
      <c r="WFY113" s="10"/>
      <c r="WFZ113" s="10"/>
      <c r="WGA113" s="10"/>
      <c r="WGB113" s="10"/>
      <c r="WGC113" s="10"/>
      <c r="WGD113" s="10"/>
      <c r="WGE113" s="10"/>
      <c r="WGF113" s="10"/>
      <c r="WGG113" s="10"/>
      <c r="WGH113" s="10"/>
      <c r="WGI113" s="10"/>
      <c r="WGJ113" s="10"/>
      <c r="WGK113" s="10"/>
      <c r="WGL113" s="10"/>
      <c r="WGM113" s="10"/>
      <c r="WGN113" s="10"/>
      <c r="WGO113" s="10"/>
      <c r="WGP113" s="10"/>
      <c r="WGQ113" s="10"/>
      <c r="WGR113" s="10"/>
      <c r="WGS113" s="10"/>
      <c r="WGT113" s="10"/>
      <c r="WGU113" s="10"/>
      <c r="WGV113" s="10"/>
      <c r="WGW113" s="10"/>
      <c r="WGX113" s="10"/>
      <c r="WGY113" s="10"/>
      <c r="WGZ113" s="10"/>
      <c r="WHA113" s="10"/>
      <c r="WHB113" s="10"/>
      <c r="WHC113" s="10"/>
      <c r="WHD113" s="10"/>
      <c r="WHE113" s="10"/>
      <c r="WHF113" s="10"/>
      <c r="WHG113" s="10"/>
      <c r="WHH113" s="10"/>
      <c r="WHI113" s="10"/>
      <c r="WHJ113" s="10"/>
      <c r="WHK113" s="10"/>
      <c r="WHL113" s="10"/>
      <c r="WHM113" s="10"/>
      <c r="WHN113" s="10"/>
      <c r="WHO113" s="10"/>
      <c r="WHP113" s="10"/>
      <c r="WHQ113" s="10"/>
      <c r="WHR113" s="10"/>
      <c r="WHS113" s="10"/>
      <c r="WHT113" s="10"/>
      <c r="WHU113" s="10"/>
      <c r="WHV113" s="10"/>
      <c r="WHW113" s="10"/>
      <c r="WHX113" s="10"/>
      <c r="WHY113" s="10"/>
      <c r="WHZ113" s="10"/>
      <c r="WIA113" s="10"/>
      <c r="WIB113" s="10"/>
      <c r="WIC113" s="10"/>
      <c r="WID113" s="10"/>
      <c r="WIE113" s="10"/>
      <c r="WIF113" s="10"/>
      <c r="WIG113" s="10"/>
      <c r="WIH113" s="10"/>
      <c r="WII113" s="10"/>
      <c r="WIJ113" s="10"/>
      <c r="WIK113" s="10"/>
      <c r="WIL113" s="10"/>
      <c r="WIM113" s="10"/>
      <c r="WIN113" s="10"/>
      <c r="WIO113" s="10"/>
      <c r="WIP113" s="10"/>
      <c r="WIQ113" s="10"/>
      <c r="WIR113" s="10"/>
      <c r="WIS113" s="10"/>
      <c r="WIT113" s="10"/>
      <c r="WIU113" s="10"/>
      <c r="WIV113" s="10"/>
      <c r="WIW113" s="10"/>
      <c r="WIX113" s="10"/>
      <c r="WIY113" s="10"/>
      <c r="WIZ113" s="10"/>
      <c r="WJA113" s="10"/>
      <c r="WJB113" s="10"/>
      <c r="WJC113" s="10"/>
      <c r="WJD113" s="10"/>
      <c r="WJE113" s="10"/>
      <c r="WJF113" s="10"/>
      <c r="WJG113" s="10"/>
      <c r="WJH113" s="10"/>
      <c r="WJI113" s="10"/>
      <c r="WJJ113" s="10"/>
      <c r="WJK113" s="10"/>
      <c r="WJL113" s="10"/>
      <c r="WJM113" s="10"/>
      <c r="WJN113" s="10"/>
      <c r="WJO113" s="10"/>
      <c r="WJP113" s="10"/>
      <c r="WJQ113" s="10"/>
      <c r="WJR113" s="10"/>
      <c r="WJS113" s="10"/>
      <c r="WJT113" s="10"/>
      <c r="WJU113" s="10"/>
      <c r="WJV113" s="10"/>
      <c r="WJW113" s="10"/>
      <c r="WJX113" s="10"/>
      <c r="WJY113" s="10"/>
      <c r="WJZ113" s="10"/>
      <c r="WKA113" s="10"/>
      <c r="WKB113" s="10"/>
      <c r="WKC113" s="10"/>
      <c r="WKD113" s="10"/>
      <c r="WKE113" s="10"/>
      <c r="WKF113" s="10"/>
      <c r="WKG113" s="10"/>
      <c r="WKH113" s="10"/>
      <c r="WKI113" s="10"/>
      <c r="WKJ113" s="10"/>
      <c r="WKK113" s="10"/>
      <c r="WKL113" s="10"/>
      <c r="WKM113" s="10"/>
      <c r="WKN113" s="10"/>
      <c r="WKO113" s="10"/>
      <c r="WKP113" s="10"/>
      <c r="WKQ113" s="10"/>
      <c r="WKR113" s="10"/>
      <c r="WKS113" s="10"/>
      <c r="WKT113" s="10"/>
      <c r="WKU113" s="10"/>
      <c r="WKV113" s="10"/>
      <c r="WKW113" s="10"/>
      <c r="WKX113" s="10"/>
      <c r="WKY113" s="10"/>
      <c r="WKZ113" s="10"/>
      <c r="WLA113" s="10"/>
      <c r="WLB113" s="10"/>
      <c r="WLC113" s="10"/>
      <c r="WLD113" s="10"/>
      <c r="WLE113" s="10"/>
      <c r="WLF113" s="10"/>
      <c r="WLG113" s="10"/>
      <c r="WLH113" s="10"/>
      <c r="WLI113" s="10"/>
      <c r="WLJ113" s="10"/>
      <c r="WLK113" s="10"/>
      <c r="WLL113" s="10"/>
      <c r="WLM113" s="10"/>
      <c r="WLN113" s="10"/>
      <c r="WLO113" s="10"/>
      <c r="WLP113" s="10"/>
      <c r="WLQ113" s="10"/>
      <c r="WLR113" s="10"/>
      <c r="WLS113" s="10"/>
      <c r="WLT113" s="10"/>
      <c r="WLU113" s="10"/>
      <c r="WLV113" s="10"/>
      <c r="WLW113" s="10"/>
      <c r="WLX113" s="10"/>
      <c r="WLY113" s="10"/>
      <c r="WLZ113" s="10"/>
      <c r="WMA113" s="10"/>
      <c r="WMB113" s="10"/>
      <c r="WMC113" s="10"/>
      <c r="WMD113" s="10"/>
      <c r="WME113" s="10"/>
      <c r="WMF113" s="10"/>
      <c r="WMG113" s="10"/>
      <c r="WMH113" s="10"/>
      <c r="WMI113" s="10"/>
      <c r="WMJ113" s="10"/>
      <c r="WMK113" s="10"/>
      <c r="WML113" s="10"/>
      <c r="WMM113" s="10"/>
      <c r="WMN113" s="10"/>
      <c r="WMO113" s="10"/>
      <c r="WMP113" s="10"/>
      <c r="WMQ113" s="10"/>
      <c r="WMR113" s="10"/>
      <c r="WMS113" s="10"/>
      <c r="WMT113" s="10"/>
      <c r="WMU113" s="10"/>
      <c r="WMV113" s="10"/>
      <c r="WMW113" s="10"/>
      <c r="WMX113" s="10"/>
      <c r="WMY113" s="10"/>
      <c r="WMZ113" s="10"/>
      <c r="WNA113" s="10"/>
      <c r="WNB113" s="10"/>
      <c r="WNC113" s="10"/>
      <c r="WND113" s="10"/>
      <c r="WNE113" s="10"/>
      <c r="WNF113" s="10"/>
      <c r="WNG113" s="10"/>
      <c r="WNH113" s="10"/>
      <c r="WNI113" s="10"/>
      <c r="WNJ113" s="10"/>
      <c r="WNK113" s="10"/>
      <c r="WNL113" s="10"/>
      <c r="WNM113" s="10"/>
      <c r="WNN113" s="10"/>
      <c r="WNO113" s="10"/>
      <c r="WNP113" s="10"/>
      <c r="WNQ113" s="10"/>
      <c r="WNR113" s="10"/>
      <c r="WNS113" s="10"/>
      <c r="WNT113" s="10"/>
      <c r="WNU113" s="10"/>
      <c r="WNV113" s="10"/>
      <c r="WNW113" s="10"/>
      <c r="WNX113" s="10"/>
      <c r="WNY113" s="10"/>
      <c r="WNZ113" s="10"/>
      <c r="WOA113" s="10"/>
      <c r="WOB113" s="10"/>
      <c r="WOC113" s="10"/>
      <c r="WOD113" s="10"/>
      <c r="WOE113" s="10"/>
      <c r="WOF113" s="10"/>
      <c r="WOG113" s="10"/>
      <c r="WOH113" s="10"/>
      <c r="WOI113" s="10"/>
      <c r="WOJ113" s="10"/>
      <c r="WOK113" s="10"/>
      <c r="WOL113" s="10"/>
      <c r="WOM113" s="10"/>
      <c r="WON113" s="10"/>
      <c r="WOO113" s="10"/>
      <c r="WOP113" s="10"/>
      <c r="WOQ113" s="10"/>
      <c r="WOR113" s="10"/>
      <c r="WOS113" s="10"/>
      <c r="WOT113" s="10"/>
      <c r="WOU113" s="10"/>
      <c r="WOV113" s="10"/>
      <c r="WOW113" s="10"/>
      <c r="WOX113" s="10"/>
      <c r="WOY113" s="10"/>
      <c r="WOZ113" s="10"/>
      <c r="WPA113" s="10"/>
      <c r="WPB113" s="10"/>
      <c r="WPC113" s="10"/>
      <c r="WPD113" s="10"/>
      <c r="WPE113" s="10"/>
      <c r="WPF113" s="10"/>
      <c r="WPG113" s="10"/>
      <c r="WPH113" s="10"/>
      <c r="WPI113" s="10"/>
      <c r="WPJ113" s="10"/>
      <c r="WPK113" s="10"/>
      <c r="WPL113" s="10"/>
      <c r="WPM113" s="10"/>
      <c r="WPN113" s="10"/>
      <c r="WPO113" s="10"/>
      <c r="WPP113" s="10"/>
      <c r="WPQ113" s="10"/>
      <c r="WPR113" s="10"/>
      <c r="WPS113" s="10"/>
      <c r="WPT113" s="10"/>
      <c r="WPU113" s="10"/>
      <c r="WPV113" s="10"/>
      <c r="WPW113" s="10"/>
      <c r="WPX113" s="10"/>
      <c r="WPY113" s="10"/>
      <c r="WPZ113" s="10"/>
      <c r="WQA113" s="10"/>
      <c r="WQB113" s="10"/>
      <c r="WQC113" s="10"/>
      <c r="WQD113" s="10"/>
      <c r="WQE113" s="10"/>
      <c r="WQF113" s="10"/>
      <c r="WQG113" s="10"/>
      <c r="WQH113" s="10"/>
      <c r="WQI113" s="10"/>
      <c r="WQJ113" s="10"/>
      <c r="WQK113" s="10"/>
      <c r="WQL113" s="10"/>
      <c r="WQM113" s="10"/>
      <c r="WQN113" s="10"/>
      <c r="WQO113" s="10"/>
      <c r="WQP113" s="10"/>
      <c r="WQQ113" s="10"/>
      <c r="WQR113" s="10"/>
      <c r="WQS113" s="10"/>
      <c r="WQT113" s="10"/>
      <c r="WQU113" s="10"/>
      <c r="WQV113" s="10"/>
      <c r="WQW113" s="10"/>
      <c r="WQX113" s="10"/>
      <c r="WQY113" s="10"/>
      <c r="WQZ113" s="10"/>
      <c r="WRA113" s="10"/>
      <c r="WRB113" s="10"/>
      <c r="WRC113" s="10"/>
      <c r="WRD113" s="10"/>
      <c r="WRE113" s="10"/>
      <c r="WRF113" s="10"/>
      <c r="WRG113" s="10"/>
      <c r="WRH113" s="10"/>
      <c r="WRI113" s="10"/>
      <c r="WRJ113" s="10"/>
      <c r="WRK113" s="10"/>
      <c r="WRL113" s="10"/>
      <c r="WRM113" s="10"/>
      <c r="WRN113" s="10"/>
      <c r="WRO113" s="10"/>
      <c r="WRP113" s="10"/>
      <c r="WRQ113" s="10"/>
      <c r="WRR113" s="10"/>
      <c r="WRS113" s="10"/>
      <c r="WRT113" s="10"/>
      <c r="WRU113" s="10"/>
      <c r="WRV113" s="10"/>
      <c r="WRW113" s="10"/>
      <c r="WRX113" s="10"/>
      <c r="WRY113" s="10"/>
      <c r="WRZ113" s="10"/>
      <c r="WSA113" s="10"/>
      <c r="WSB113" s="10"/>
      <c r="WSC113" s="10"/>
      <c r="WSD113" s="10"/>
      <c r="WSE113" s="10"/>
      <c r="WSF113" s="10"/>
      <c r="WSG113" s="10"/>
      <c r="WSH113" s="10"/>
      <c r="WSI113" s="10"/>
      <c r="WSJ113" s="10"/>
      <c r="WSK113" s="10"/>
      <c r="WSL113" s="10"/>
      <c r="WSM113" s="10"/>
      <c r="WSN113" s="10"/>
      <c r="WSO113" s="10"/>
      <c r="WSP113" s="10"/>
      <c r="WSQ113" s="10"/>
      <c r="WSR113" s="10"/>
      <c r="WSS113" s="10"/>
      <c r="WST113" s="10"/>
      <c r="WSU113" s="10"/>
      <c r="WSV113" s="10"/>
      <c r="WSW113" s="10"/>
      <c r="WSX113" s="10"/>
      <c r="WSY113" s="10"/>
      <c r="WSZ113" s="10"/>
      <c r="WTA113" s="10"/>
      <c r="WTB113" s="10"/>
      <c r="WTC113" s="10"/>
      <c r="WTD113" s="10"/>
      <c r="WTE113" s="10"/>
      <c r="WTF113" s="10"/>
      <c r="WTG113" s="10"/>
      <c r="WTH113" s="10"/>
      <c r="WTI113" s="10"/>
      <c r="WTJ113" s="10"/>
      <c r="WTK113" s="10"/>
      <c r="WTL113" s="10"/>
      <c r="WTM113" s="10"/>
      <c r="WTN113" s="10"/>
      <c r="WTO113" s="10"/>
      <c r="WTP113" s="10"/>
      <c r="WTQ113" s="10"/>
      <c r="WTR113" s="10"/>
      <c r="WTS113" s="10"/>
      <c r="WTT113" s="10"/>
      <c r="WTU113" s="10"/>
      <c r="WTV113" s="10"/>
      <c r="WTW113" s="10"/>
      <c r="WTX113" s="10"/>
      <c r="WTY113" s="10"/>
      <c r="WTZ113" s="10"/>
      <c r="WUA113" s="10"/>
      <c r="WUB113" s="10"/>
      <c r="WUC113" s="10"/>
      <c r="WUD113" s="10"/>
      <c r="WUE113" s="10"/>
      <c r="WUF113" s="10"/>
      <c r="WUG113" s="10"/>
      <c r="WUH113" s="10"/>
      <c r="WUI113" s="10"/>
      <c r="WUJ113" s="10"/>
      <c r="WUK113" s="10"/>
      <c r="WUL113" s="10"/>
      <c r="WUM113" s="10"/>
      <c r="WUN113" s="10"/>
      <c r="WUO113" s="10"/>
      <c r="WUP113" s="10"/>
      <c r="WUQ113" s="10"/>
      <c r="WUR113" s="10"/>
      <c r="WUS113" s="10"/>
      <c r="WUT113" s="10"/>
      <c r="WUU113" s="10"/>
      <c r="WUV113" s="10"/>
      <c r="WUW113" s="10"/>
      <c r="WUX113" s="10"/>
      <c r="WUY113" s="10"/>
      <c r="WUZ113" s="10"/>
      <c r="WVA113" s="10"/>
      <c r="WVB113" s="10"/>
      <c r="WVC113" s="10"/>
      <c r="WVD113" s="10"/>
      <c r="WVE113" s="10"/>
      <c r="WVF113" s="10"/>
      <c r="WVG113" s="10"/>
      <c r="WVH113" s="10"/>
      <c r="WVI113" s="10"/>
      <c r="WVJ113" s="10"/>
      <c r="WVK113" s="10"/>
      <c r="WVL113" s="10"/>
      <c r="WVM113" s="10"/>
      <c r="WVN113" s="10"/>
      <c r="WVO113" s="10"/>
      <c r="WVP113" s="10"/>
      <c r="WVQ113" s="10"/>
      <c r="WVR113" s="10"/>
      <c r="WVS113" s="10"/>
      <c r="WVT113" s="10"/>
      <c r="WVU113" s="10"/>
      <c r="WVV113" s="10"/>
      <c r="WVW113" s="10"/>
      <c r="WVX113" s="10"/>
      <c r="WVY113" s="10"/>
      <c r="WVZ113" s="10"/>
      <c r="WWA113" s="10"/>
      <c r="WWB113" s="10"/>
      <c r="WWC113" s="10"/>
      <c r="WWD113" s="10"/>
      <c r="WWE113" s="10"/>
      <c r="WWF113" s="10"/>
      <c r="WWG113" s="10"/>
      <c r="WWH113" s="10"/>
      <c r="WWI113" s="10"/>
      <c r="WWJ113" s="10"/>
      <c r="WWK113" s="10"/>
      <c r="WWL113" s="10"/>
      <c r="WWM113" s="10"/>
      <c r="WWN113" s="10"/>
      <c r="WWO113" s="10"/>
      <c r="WWP113" s="10"/>
      <c r="WWQ113" s="10"/>
      <c r="WWR113" s="10"/>
      <c r="WWS113" s="10"/>
      <c r="WWT113" s="10"/>
      <c r="WWU113" s="10"/>
      <c r="WWV113" s="10"/>
      <c r="WWW113" s="10"/>
      <c r="WWX113" s="10"/>
      <c r="WWY113" s="10"/>
      <c r="WWZ113" s="10"/>
      <c r="WXA113" s="10"/>
      <c r="WXB113" s="10"/>
      <c r="WXC113" s="10"/>
      <c r="WXD113" s="10"/>
      <c r="WXE113" s="10"/>
      <c r="WXF113" s="10"/>
      <c r="WXG113" s="10"/>
      <c r="WXH113" s="10"/>
      <c r="WXI113" s="10"/>
      <c r="WXJ113" s="10"/>
      <c r="WXK113" s="10"/>
      <c r="WXL113" s="10"/>
      <c r="WXM113" s="10"/>
      <c r="WXN113" s="10"/>
      <c r="WXO113" s="10"/>
      <c r="WXP113" s="10"/>
      <c r="WXQ113" s="10"/>
      <c r="WXR113" s="10"/>
      <c r="WXS113" s="10"/>
      <c r="WXT113" s="10"/>
      <c r="WXU113" s="10"/>
      <c r="WXV113" s="10"/>
      <c r="WXW113" s="10"/>
      <c r="WXX113" s="10"/>
      <c r="WXY113" s="10"/>
      <c r="WXZ113" s="10"/>
      <c r="WYA113" s="10"/>
      <c r="WYB113" s="10"/>
      <c r="WYC113" s="10"/>
      <c r="WYD113" s="10"/>
      <c r="WYE113" s="10"/>
      <c r="WYF113" s="10"/>
      <c r="WYG113" s="10"/>
      <c r="WYH113" s="10"/>
      <c r="WYI113" s="10"/>
      <c r="WYJ113" s="10"/>
      <c r="WYK113" s="10"/>
      <c r="WYL113" s="10"/>
      <c r="WYM113" s="10"/>
      <c r="WYN113" s="10"/>
      <c r="WYO113" s="10"/>
      <c r="WYP113" s="10"/>
      <c r="WYQ113" s="10"/>
      <c r="WYR113" s="10"/>
      <c r="WYS113" s="10"/>
      <c r="WYT113" s="10"/>
      <c r="WYU113" s="10"/>
      <c r="WYV113" s="10"/>
      <c r="WYW113" s="10"/>
      <c r="WYX113" s="10"/>
      <c r="WYY113" s="10"/>
      <c r="WYZ113" s="10"/>
      <c r="WZA113" s="10"/>
      <c r="WZB113" s="10"/>
      <c r="WZC113" s="10"/>
      <c r="WZD113" s="10"/>
      <c r="WZE113" s="10"/>
      <c r="WZF113" s="10"/>
      <c r="WZG113" s="10"/>
      <c r="WZH113" s="10"/>
      <c r="WZI113" s="10"/>
      <c r="WZJ113" s="10"/>
      <c r="WZK113" s="10"/>
      <c r="WZL113" s="10"/>
      <c r="WZM113" s="10"/>
      <c r="WZN113" s="10"/>
      <c r="WZO113" s="10"/>
      <c r="WZP113" s="10"/>
      <c r="WZQ113" s="10"/>
      <c r="WZR113" s="10"/>
      <c r="WZS113" s="10"/>
      <c r="WZT113" s="10"/>
      <c r="WZU113" s="10"/>
      <c r="WZV113" s="10"/>
      <c r="WZW113" s="10"/>
      <c r="WZX113" s="10"/>
      <c r="WZY113" s="10"/>
      <c r="WZZ113" s="10"/>
      <c r="XAA113" s="10"/>
      <c r="XAB113" s="10"/>
      <c r="XAC113" s="10"/>
      <c r="XAD113" s="10"/>
      <c r="XAE113" s="10"/>
      <c r="XAF113" s="10"/>
      <c r="XAG113" s="10"/>
      <c r="XAH113" s="10"/>
      <c r="XAI113" s="10"/>
      <c r="XAJ113" s="10"/>
      <c r="XAK113" s="10"/>
      <c r="XAL113" s="10"/>
      <c r="XAM113" s="10"/>
      <c r="XAN113" s="10"/>
      <c r="XAO113" s="10"/>
      <c r="XAP113" s="10"/>
      <c r="XAQ113" s="10"/>
      <c r="XAR113" s="10"/>
      <c r="XAS113" s="10"/>
      <c r="XAT113" s="10"/>
      <c r="XAU113" s="10"/>
      <c r="XAV113" s="10"/>
      <c r="XAW113" s="10"/>
      <c r="XAX113" s="10"/>
      <c r="XAY113" s="10"/>
      <c r="XAZ113" s="10"/>
      <c r="XBA113" s="10"/>
      <c r="XBB113" s="10"/>
      <c r="XBC113" s="10"/>
      <c r="XBD113" s="10"/>
      <c r="XBE113" s="10"/>
      <c r="XBF113" s="10"/>
      <c r="XBG113" s="10"/>
      <c r="XBH113" s="10"/>
      <c r="XBI113" s="10"/>
      <c r="XBJ113" s="10"/>
      <c r="XBK113" s="10"/>
      <c r="XBL113" s="10"/>
      <c r="XBM113" s="10"/>
      <c r="XBN113" s="10"/>
      <c r="XBO113" s="10"/>
      <c r="XBP113" s="10"/>
      <c r="XBQ113" s="10"/>
      <c r="XBR113" s="10"/>
      <c r="XBS113" s="10"/>
      <c r="XBT113" s="10"/>
      <c r="XBU113" s="10"/>
      <c r="XBV113" s="10"/>
      <c r="XBW113" s="10"/>
      <c r="XBX113" s="10"/>
      <c r="XBY113" s="10"/>
      <c r="XBZ113" s="10"/>
      <c r="XCA113" s="10"/>
      <c r="XCB113" s="10"/>
      <c r="XCC113" s="10"/>
      <c r="XCD113" s="10"/>
      <c r="XCE113" s="10"/>
      <c r="XCF113" s="10"/>
      <c r="XCG113" s="10"/>
      <c r="XCH113" s="10"/>
      <c r="XCI113" s="10"/>
      <c r="XCJ113" s="10"/>
      <c r="XCK113" s="10"/>
      <c r="XCL113" s="10"/>
      <c r="XCM113" s="10"/>
      <c r="XCN113" s="10"/>
      <c r="XCO113" s="10"/>
      <c r="XCP113" s="10"/>
      <c r="XCQ113" s="10"/>
      <c r="XCR113" s="10"/>
      <c r="XCS113" s="10"/>
      <c r="XCT113" s="10"/>
      <c r="XCU113" s="10"/>
      <c r="XCV113" s="10"/>
      <c r="XCW113" s="10"/>
      <c r="XCX113" s="10"/>
      <c r="XCY113" s="10"/>
      <c r="XCZ113" s="10"/>
      <c r="XDA113" s="10"/>
      <c r="XDB113" s="10"/>
      <c r="XDC113" s="10"/>
      <c r="XDD113" s="10"/>
      <c r="XDE113" s="10"/>
      <c r="XDF113" s="10"/>
      <c r="XDG113" s="10"/>
      <c r="XDH113" s="10"/>
      <c r="XDI113" s="10"/>
      <c r="XDJ113" s="10"/>
      <c r="XDK113" s="10"/>
      <c r="XDL113" s="10"/>
      <c r="XDM113" s="10"/>
      <c r="XDN113" s="10"/>
      <c r="XDO113" s="10"/>
      <c r="XDP113" s="10"/>
      <c r="XDQ113" s="10"/>
      <c r="XDR113" s="10"/>
      <c r="XDS113" s="10"/>
      <c r="XDT113" s="10"/>
      <c r="XDU113" s="10"/>
      <c r="XDV113" s="10"/>
      <c r="XDW113" s="10"/>
      <c r="XDX113" s="10"/>
      <c r="XDY113" s="10"/>
      <c r="XDZ113" s="10"/>
      <c r="XEA113" s="10"/>
      <c r="XEB113" s="10"/>
      <c r="XEC113" s="10"/>
      <c r="XED113" s="10"/>
      <c r="XEE113" s="10"/>
      <c r="XEF113" s="10"/>
      <c r="XEG113" s="10"/>
      <c r="XEH113" s="10"/>
      <c r="XEI113" s="10"/>
      <c r="XEJ113" s="10"/>
      <c r="XEK113" s="10"/>
      <c r="XEL113" s="10"/>
      <c r="XEM113" s="10"/>
      <c r="XEN113" s="10"/>
      <c r="XEO113" s="10"/>
      <c r="XEP113" s="10"/>
      <c r="XEQ113" s="10"/>
      <c r="XER113" s="10"/>
      <c r="XES113" s="10"/>
      <c r="XET113" s="10"/>
      <c r="XEU113" s="10"/>
      <c r="XEV113" s="10"/>
      <c r="XEW113" s="10"/>
      <c r="XEX113" s="10"/>
      <c r="XEY113" s="10"/>
      <c r="XEZ113" s="10"/>
      <c r="XFA113" s="10"/>
      <c r="XFB113" s="10"/>
      <c r="XFC113" s="10"/>
    </row>
    <row r="114" spans="1:16383" s="17" customFormat="1" ht="15" customHeight="1">
      <c r="A114" s="165" t="s">
        <v>217</v>
      </c>
      <c r="B114" s="792" t="s">
        <v>218</v>
      </c>
      <c r="C114" s="793"/>
      <c r="D114" s="793"/>
      <c r="E114" s="793"/>
      <c r="F114" s="794">
        <f>SUM(F86:F113)</f>
        <v>0</v>
      </c>
      <c r="G114" s="10"/>
      <c r="H114" s="193"/>
      <c r="I114" s="193"/>
      <c r="J114" s="193"/>
      <c r="K114" s="193"/>
      <c r="L114" s="193"/>
      <c r="M114" s="193"/>
      <c r="N114" s="193"/>
      <c r="O114" s="193"/>
      <c r="P114" s="193"/>
      <c r="Q114" s="193"/>
      <c r="R114" s="193"/>
      <c r="S114" s="193"/>
      <c r="T114" s="193"/>
      <c r="U114" s="193"/>
      <c r="V114" s="193"/>
      <c r="W114" s="193"/>
      <c r="X114" s="19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row>
    <row r="115" spans="1:16383" s="17" customFormat="1">
      <c r="A115" s="323"/>
      <c r="B115" s="325"/>
      <c r="C115" s="325"/>
      <c r="D115" s="325"/>
      <c r="E115" s="325"/>
      <c r="F115" s="326"/>
      <c r="G115" s="311"/>
      <c r="H115" s="310"/>
      <c r="I115" s="310"/>
      <c r="J115" s="310"/>
      <c r="K115" s="310"/>
      <c r="L115" s="310"/>
      <c r="M115" s="310"/>
      <c r="N115" s="310"/>
      <c r="O115" s="310"/>
      <c r="P115" s="310"/>
      <c r="Q115" s="310"/>
      <c r="R115" s="310"/>
      <c r="S115" s="310"/>
      <c r="T115" s="310"/>
      <c r="U115" s="310"/>
      <c r="V115" s="310"/>
      <c r="W115" s="310"/>
      <c r="X115" s="310"/>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row>
    <row r="116" spans="1:16383" ht="54" customHeight="1">
      <c r="A116" s="795" t="s">
        <v>122</v>
      </c>
      <c r="B116" s="385" t="s">
        <v>1281</v>
      </c>
      <c r="C116" s="161"/>
      <c r="D116" s="74"/>
      <c r="E116" s="241"/>
      <c r="F116" s="232"/>
    </row>
    <row r="117" spans="1:16383" ht="20.100000000000001" customHeight="1">
      <c r="A117" s="799"/>
      <c r="B117" s="419" t="s">
        <v>159</v>
      </c>
      <c r="C117" s="606" t="s">
        <v>0</v>
      </c>
      <c r="D117" s="76">
        <v>22</v>
      </c>
      <c r="E117" s="243"/>
      <c r="F117" s="63">
        <f>D117*E117</f>
        <v>0</v>
      </c>
    </row>
    <row r="118" spans="1:16383" ht="20.100000000000001" customHeight="1">
      <c r="A118" s="799"/>
      <c r="B118" s="419" t="s">
        <v>160</v>
      </c>
      <c r="C118" s="606" t="s">
        <v>1</v>
      </c>
      <c r="D118" s="76">
        <v>50</v>
      </c>
      <c r="E118" s="243"/>
      <c r="F118" s="63">
        <f>D118*E118</f>
        <v>0</v>
      </c>
    </row>
    <row r="119" spans="1:16383" ht="83.25" customHeight="1">
      <c r="A119" s="797" t="s">
        <v>123</v>
      </c>
      <c r="B119" s="420" t="s">
        <v>1286</v>
      </c>
      <c r="C119" s="983"/>
      <c r="D119" s="981"/>
      <c r="E119" s="981"/>
      <c r="F119" s="982"/>
    </row>
    <row r="120" spans="1:16383" ht="20.100000000000001" customHeight="1">
      <c r="A120" s="973"/>
      <c r="B120" s="322" t="s">
        <v>159</v>
      </c>
      <c r="C120" s="607" t="s">
        <v>0</v>
      </c>
      <c r="D120" s="391">
        <v>310</v>
      </c>
      <c r="E120" s="243"/>
      <c r="F120" s="390">
        <f>D120*E120</f>
        <v>0</v>
      </c>
    </row>
    <row r="121" spans="1:16383" s="348" customFormat="1" ht="122.25" customHeight="1">
      <c r="A121" s="955" t="s">
        <v>124</v>
      </c>
      <c r="B121" s="420" t="s">
        <v>1287</v>
      </c>
      <c r="C121" s="983"/>
      <c r="D121" s="981"/>
      <c r="E121" s="981"/>
      <c r="F121" s="982"/>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7"/>
      <c r="AV121" s="347"/>
      <c r="AW121" s="347"/>
      <c r="AX121" s="347"/>
      <c r="AY121" s="347"/>
      <c r="AZ121" s="347"/>
      <c r="BA121" s="347"/>
      <c r="BB121" s="347"/>
      <c r="BC121" s="347"/>
      <c r="BD121" s="347"/>
      <c r="BE121" s="347"/>
      <c r="BF121" s="347"/>
      <c r="BG121" s="347"/>
      <c r="BH121" s="347"/>
      <c r="BI121" s="347"/>
      <c r="BJ121" s="347"/>
      <c r="BK121" s="347"/>
      <c r="BL121" s="347"/>
      <c r="BM121" s="347"/>
      <c r="BN121" s="347"/>
      <c r="BO121" s="347"/>
      <c r="BP121" s="347"/>
      <c r="BQ121" s="347"/>
      <c r="BR121" s="347"/>
      <c r="BS121" s="347"/>
      <c r="BT121" s="347"/>
      <c r="BU121" s="347"/>
      <c r="BV121" s="347"/>
      <c r="BW121" s="347"/>
      <c r="BX121" s="347"/>
      <c r="BY121" s="347"/>
      <c r="BZ121" s="347"/>
      <c r="CA121" s="347"/>
    </row>
    <row r="122" spans="1:16383" s="348" customFormat="1" ht="20.100000000000001" customHeight="1">
      <c r="A122" s="956"/>
      <c r="B122" s="322" t="s">
        <v>159</v>
      </c>
      <c r="C122" s="607" t="s">
        <v>0</v>
      </c>
      <c r="D122" s="391">
        <v>120</v>
      </c>
      <c r="E122" s="243"/>
      <c r="F122" s="390">
        <f>D122*E122</f>
        <v>0</v>
      </c>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347"/>
      <c r="BI122" s="347"/>
      <c r="BJ122" s="347"/>
      <c r="BK122" s="347"/>
      <c r="BL122" s="347"/>
      <c r="BM122" s="347"/>
      <c r="BN122" s="347"/>
      <c r="BO122" s="347"/>
      <c r="BP122" s="347"/>
      <c r="BQ122" s="347"/>
      <c r="BR122" s="347"/>
      <c r="BS122" s="347"/>
      <c r="BT122" s="347"/>
      <c r="BU122" s="347"/>
      <c r="BV122" s="347"/>
      <c r="BW122" s="347"/>
      <c r="BX122" s="347"/>
      <c r="BY122" s="347"/>
      <c r="BZ122" s="347"/>
      <c r="CA122" s="347"/>
    </row>
    <row r="123" spans="1:16383" s="348" customFormat="1" ht="20.100000000000001" customHeight="1">
      <c r="A123" s="957"/>
      <c r="B123" s="322" t="s">
        <v>1211</v>
      </c>
      <c r="C123" s="611" t="s">
        <v>2</v>
      </c>
      <c r="D123" s="391">
        <v>5376</v>
      </c>
      <c r="E123" s="243"/>
      <c r="F123" s="398">
        <f>D123*E123</f>
        <v>0</v>
      </c>
    </row>
    <row r="124" spans="1:16383" ht="109.5" customHeight="1">
      <c r="A124" s="977" t="s">
        <v>1143</v>
      </c>
      <c r="B124" s="421" t="s">
        <v>1284</v>
      </c>
      <c r="C124" s="163"/>
      <c r="D124" s="72"/>
      <c r="E124" s="244"/>
      <c r="F124" s="233"/>
    </row>
    <row r="125" spans="1:16383" ht="20.100000000000001" customHeight="1">
      <c r="A125" s="978"/>
      <c r="B125" s="414" t="s">
        <v>691</v>
      </c>
      <c r="C125" s="63" t="s">
        <v>1</v>
      </c>
      <c r="D125" s="76">
        <v>185</v>
      </c>
      <c r="E125" s="243"/>
      <c r="F125" s="63">
        <f>D125*E125</f>
        <v>0</v>
      </c>
    </row>
    <row r="126" spans="1:16383" s="348" customFormat="1" ht="81.75" customHeight="1">
      <c r="A126" s="892" t="s">
        <v>1144</v>
      </c>
      <c r="B126" s="422" t="s">
        <v>1285</v>
      </c>
      <c r="C126" s="895"/>
      <c r="D126" s="895"/>
      <c r="E126" s="895"/>
      <c r="F126" s="895"/>
    </row>
    <row r="127" spans="1:16383" s="348" customFormat="1" ht="20.100000000000001" customHeight="1">
      <c r="A127" s="893"/>
      <c r="B127" s="322" t="s">
        <v>159</v>
      </c>
      <c r="C127" s="395" t="s">
        <v>0</v>
      </c>
      <c r="D127" s="391">
        <v>12.5</v>
      </c>
      <c r="E127" s="243"/>
      <c r="F127" s="396">
        <f>D127*E127</f>
        <v>0</v>
      </c>
    </row>
    <row r="128" spans="1:16383" s="348" customFormat="1" ht="20.100000000000001" customHeight="1">
      <c r="A128" s="894"/>
      <c r="B128" s="422" t="s">
        <v>160</v>
      </c>
      <c r="C128" s="395" t="s">
        <v>1</v>
      </c>
      <c r="D128" s="391">
        <v>77</v>
      </c>
      <c r="E128" s="243"/>
      <c r="F128" s="396">
        <f>D128*E128</f>
        <v>0</v>
      </c>
    </row>
    <row r="129" spans="1:79" s="348" customFormat="1" ht="54.75" customHeight="1">
      <c r="A129" s="892" t="s">
        <v>1145</v>
      </c>
      <c r="B129" s="397" t="s">
        <v>1282</v>
      </c>
      <c r="C129" s="937"/>
      <c r="D129" s="938"/>
      <c r="E129" s="938"/>
      <c r="F129" s="938"/>
    </row>
    <row r="130" spans="1:79" s="348" customFormat="1" ht="20.100000000000001" customHeight="1">
      <c r="A130" s="893"/>
      <c r="B130" s="322" t="s">
        <v>159</v>
      </c>
      <c r="C130" s="400" t="s">
        <v>0</v>
      </c>
      <c r="D130" s="391">
        <v>1</v>
      </c>
      <c r="E130" s="243"/>
      <c r="F130" s="396">
        <f>D130*E130</f>
        <v>0</v>
      </c>
    </row>
    <row r="131" spans="1:79" s="348" customFormat="1" ht="20.100000000000001" customHeight="1">
      <c r="A131" s="894"/>
      <c r="B131" s="422" t="s">
        <v>160</v>
      </c>
      <c r="C131" s="400" t="s">
        <v>1</v>
      </c>
      <c r="D131" s="391">
        <v>7.5</v>
      </c>
      <c r="E131" s="243"/>
      <c r="F131" s="396">
        <f>D131*E131</f>
        <v>0</v>
      </c>
    </row>
    <row r="132" spans="1:79" s="348" customFormat="1" ht="39" customHeight="1">
      <c r="A132" s="939" t="s">
        <v>1146</v>
      </c>
      <c r="B132" s="612" t="s">
        <v>1283</v>
      </c>
      <c r="C132" s="895"/>
      <c r="D132" s="895"/>
      <c r="E132" s="895"/>
      <c r="F132" s="895"/>
    </row>
    <row r="133" spans="1:79" s="348" customFormat="1" ht="20.100000000000001" customHeight="1">
      <c r="A133" s="939"/>
      <c r="B133" s="322" t="s">
        <v>159</v>
      </c>
      <c r="C133" s="400" t="s">
        <v>0</v>
      </c>
      <c r="D133" s="391">
        <v>1</v>
      </c>
      <c r="E133" s="243"/>
      <c r="F133" s="396">
        <f>D133*E133</f>
        <v>0</v>
      </c>
    </row>
    <row r="134" spans="1:79" s="348" customFormat="1" ht="20.100000000000001" customHeight="1">
      <c r="A134" s="939"/>
      <c r="B134" s="422" t="s">
        <v>160</v>
      </c>
      <c r="C134" s="400" t="s">
        <v>1</v>
      </c>
      <c r="D134" s="391">
        <v>8</v>
      </c>
      <c r="E134" s="243"/>
      <c r="F134" s="396">
        <f>D134*E134</f>
        <v>0</v>
      </c>
    </row>
    <row r="135" spans="1:79" s="348" customFormat="1" ht="97.5" customHeight="1">
      <c r="A135" s="784" t="s">
        <v>1212</v>
      </c>
      <c r="B135" s="422" t="s">
        <v>1379</v>
      </c>
      <c r="C135" s="786"/>
      <c r="D135" s="787"/>
      <c r="E135" s="787"/>
      <c r="F135" s="788"/>
    </row>
    <row r="136" spans="1:79" s="348" customFormat="1" ht="20.100000000000001" customHeight="1">
      <c r="A136" s="785"/>
      <c r="B136" s="422" t="s">
        <v>1161</v>
      </c>
      <c r="C136" s="395" t="s">
        <v>2</v>
      </c>
      <c r="D136" s="391">
        <v>1350</v>
      </c>
      <c r="E136" s="243"/>
      <c r="F136" s="396">
        <f>D136*E136</f>
        <v>0</v>
      </c>
    </row>
    <row r="137" spans="1:79">
      <c r="A137" s="161"/>
      <c r="B137" s="161"/>
      <c r="C137" s="161"/>
      <c r="D137" s="74"/>
      <c r="E137" s="241"/>
      <c r="F137" s="232"/>
    </row>
    <row r="138" spans="1:79" s="17" customFormat="1" ht="15" customHeight="1">
      <c r="A138" s="165" t="s">
        <v>217</v>
      </c>
      <c r="B138" s="792" t="s">
        <v>219</v>
      </c>
      <c r="C138" s="793"/>
      <c r="D138" s="793"/>
      <c r="E138" s="794"/>
      <c r="F138" s="41">
        <f>SUM(F117:F137)</f>
        <v>0</v>
      </c>
      <c r="G138" s="10"/>
      <c r="H138" s="193"/>
      <c r="I138" s="193"/>
      <c r="J138" s="193"/>
      <c r="K138" s="193"/>
      <c r="L138" s="193"/>
      <c r="M138" s="193"/>
      <c r="N138" s="193"/>
      <c r="O138" s="193"/>
      <c r="P138" s="193"/>
      <c r="Q138" s="193"/>
      <c r="R138" s="193"/>
      <c r="S138" s="193"/>
      <c r="T138" s="193"/>
      <c r="U138" s="193"/>
      <c r="V138" s="193"/>
      <c r="W138" s="193"/>
      <c r="X138" s="19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row>
    <row r="139" spans="1:79">
      <c r="A139" s="161"/>
      <c r="B139" s="161"/>
      <c r="C139" s="161"/>
      <c r="D139" s="74"/>
      <c r="E139" s="241"/>
      <c r="F139" s="232"/>
    </row>
    <row r="140" spans="1:79" s="17" customFormat="1" ht="15" customHeight="1">
      <c r="A140" s="165" t="s">
        <v>221</v>
      </c>
      <c r="B140" s="792" t="s">
        <v>220</v>
      </c>
      <c r="C140" s="793"/>
      <c r="D140" s="793"/>
      <c r="E140" s="793"/>
      <c r="F140" s="794">
        <f>SUM(F100:F139)</f>
        <v>0</v>
      </c>
      <c r="G140" s="10"/>
      <c r="H140" s="193"/>
      <c r="I140" s="193"/>
      <c r="J140" s="193"/>
      <c r="K140" s="193"/>
      <c r="L140" s="193"/>
      <c r="M140" s="193"/>
      <c r="N140" s="193"/>
      <c r="O140" s="193"/>
      <c r="P140" s="193"/>
      <c r="Q140" s="193"/>
      <c r="R140" s="193"/>
      <c r="S140" s="193"/>
      <c r="T140" s="193"/>
      <c r="U140" s="193"/>
      <c r="V140" s="193"/>
      <c r="W140" s="193"/>
      <c r="X140" s="19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row>
    <row r="141" spans="1:79" s="17" customFormat="1">
      <c r="A141" s="329"/>
      <c r="B141" s="40"/>
      <c r="C141" s="40"/>
      <c r="D141" s="40"/>
      <c r="E141" s="40"/>
      <c r="F141" s="324"/>
      <c r="G141" s="311"/>
      <c r="H141" s="310"/>
      <c r="I141" s="310"/>
      <c r="J141" s="310"/>
      <c r="K141" s="310"/>
      <c r="L141" s="310"/>
      <c r="M141" s="310"/>
      <c r="N141" s="310"/>
      <c r="O141" s="310"/>
      <c r="P141" s="310"/>
      <c r="Q141" s="310"/>
      <c r="R141" s="310"/>
      <c r="S141" s="310"/>
      <c r="T141" s="310"/>
      <c r="U141" s="310"/>
      <c r="V141" s="310"/>
      <c r="W141" s="310"/>
      <c r="X141" s="310"/>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row>
    <row r="142" spans="1:79" s="348" customFormat="1" ht="38.25">
      <c r="A142" s="958" t="s">
        <v>353</v>
      </c>
      <c r="B142" s="726" t="s">
        <v>1213</v>
      </c>
      <c r="C142" s="943"/>
      <c r="D142" s="944"/>
      <c r="E142" s="944"/>
      <c r="F142" s="944"/>
      <c r="H142" s="347"/>
      <c r="I142" s="347"/>
      <c r="J142" s="347"/>
      <c r="K142" s="347"/>
      <c r="L142" s="347"/>
      <c r="M142" s="347"/>
      <c r="N142" s="347"/>
      <c r="O142" s="347"/>
      <c r="P142" s="347"/>
      <c r="Q142" s="347"/>
      <c r="R142" s="347"/>
      <c r="S142" s="347"/>
      <c r="T142" s="347"/>
      <c r="U142" s="347"/>
      <c r="V142" s="347"/>
      <c r="W142" s="347"/>
      <c r="X142" s="347"/>
      <c r="Y142" s="347"/>
      <c r="Z142" s="347"/>
      <c r="AA142" s="347"/>
      <c r="AB142" s="347"/>
      <c r="AC142" s="347"/>
      <c r="AD142" s="347"/>
      <c r="AE142" s="347"/>
      <c r="AF142" s="347"/>
      <c r="AG142" s="347"/>
      <c r="AH142" s="347"/>
      <c r="AI142" s="347"/>
      <c r="AJ142" s="347"/>
      <c r="AK142" s="347"/>
      <c r="AL142" s="347"/>
      <c r="AM142" s="347"/>
      <c r="AN142" s="347"/>
      <c r="AO142" s="347"/>
      <c r="AP142" s="347"/>
      <c r="AQ142" s="347"/>
      <c r="AR142" s="347"/>
      <c r="AS142" s="347"/>
      <c r="AT142" s="347"/>
      <c r="AU142" s="347"/>
      <c r="AV142" s="347"/>
      <c r="AW142" s="347"/>
      <c r="AX142" s="347"/>
      <c r="AY142" s="347"/>
      <c r="AZ142" s="347"/>
      <c r="BA142" s="347"/>
      <c r="BB142" s="347"/>
      <c r="BC142" s="347"/>
      <c r="BD142" s="347"/>
      <c r="BE142" s="347"/>
      <c r="BF142" s="347"/>
      <c r="BG142" s="347"/>
      <c r="BH142" s="347"/>
      <c r="BI142" s="347"/>
      <c r="BJ142" s="347"/>
      <c r="BK142" s="347"/>
      <c r="BL142" s="347"/>
      <c r="BM142" s="347"/>
      <c r="BN142" s="347"/>
      <c r="BO142" s="347"/>
      <c r="BP142" s="347"/>
      <c r="BQ142" s="347"/>
      <c r="BR142" s="347"/>
      <c r="BS142" s="347"/>
      <c r="BT142" s="347"/>
      <c r="BU142" s="347"/>
      <c r="BV142" s="347"/>
      <c r="BW142" s="347"/>
      <c r="BX142" s="347"/>
      <c r="BY142" s="347"/>
      <c r="BZ142" s="347"/>
      <c r="CA142" s="347"/>
    </row>
    <row r="143" spans="1:79" s="348" customFormat="1" ht="38.25">
      <c r="A143" s="959"/>
      <c r="B143" s="727" t="s">
        <v>1032</v>
      </c>
      <c r="C143" s="961"/>
      <c r="D143" s="962"/>
      <c r="E143" s="962"/>
      <c r="F143" s="962"/>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7"/>
      <c r="AV143" s="347"/>
      <c r="AW143" s="347"/>
      <c r="AX143" s="347"/>
      <c r="AY143" s="347"/>
      <c r="AZ143" s="347"/>
      <c r="BA143" s="347"/>
      <c r="BB143" s="347"/>
      <c r="BC143" s="347"/>
      <c r="BD143" s="347"/>
      <c r="BE143" s="347"/>
      <c r="BF143" s="347"/>
      <c r="BG143" s="347"/>
      <c r="BH143" s="347"/>
      <c r="BI143" s="347"/>
      <c r="BJ143" s="347"/>
      <c r="BK143" s="347"/>
      <c r="BL143" s="347"/>
      <c r="BM143" s="347"/>
      <c r="BN143" s="347"/>
      <c r="BO143" s="347"/>
      <c r="BP143" s="347"/>
      <c r="BQ143" s="347"/>
      <c r="BR143" s="347"/>
      <c r="BS143" s="347"/>
      <c r="BT143" s="347"/>
      <c r="BU143" s="347"/>
      <c r="BV143" s="347"/>
      <c r="BW143" s="347"/>
      <c r="BX143" s="347"/>
      <c r="BY143" s="347"/>
      <c r="BZ143" s="347"/>
      <c r="CA143" s="347"/>
    </row>
    <row r="144" spans="1:79" s="348" customFormat="1">
      <c r="A144" s="959"/>
      <c r="B144" s="727" t="s">
        <v>1033</v>
      </c>
      <c r="C144" s="961"/>
      <c r="D144" s="962"/>
      <c r="E144" s="962"/>
      <c r="F144" s="962"/>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47"/>
      <c r="AV144" s="347"/>
      <c r="AW144" s="347"/>
      <c r="AX144" s="347"/>
      <c r="AY144" s="347"/>
      <c r="AZ144" s="347"/>
      <c r="BA144" s="347"/>
      <c r="BB144" s="347"/>
      <c r="BC144" s="347"/>
      <c r="BD144" s="347"/>
      <c r="BE144" s="347"/>
      <c r="BF144" s="347"/>
      <c r="BG144" s="347"/>
      <c r="BH144" s="347"/>
      <c r="BI144" s="347"/>
      <c r="BJ144" s="347"/>
      <c r="BK144" s="347"/>
      <c r="BL144" s="347"/>
      <c r="BM144" s="347"/>
      <c r="BN144" s="347"/>
      <c r="BO144" s="347"/>
      <c r="BP144" s="347"/>
      <c r="BQ144" s="347"/>
      <c r="BR144" s="347"/>
      <c r="BS144" s="347"/>
      <c r="BT144" s="347"/>
      <c r="BU144" s="347"/>
      <c r="BV144" s="347"/>
      <c r="BW144" s="347"/>
      <c r="BX144" s="347"/>
      <c r="BY144" s="347"/>
      <c r="BZ144" s="347"/>
      <c r="CA144" s="347"/>
    </row>
    <row r="145" spans="1:79" s="348" customFormat="1" ht="30" customHeight="1">
      <c r="A145" s="959"/>
      <c r="B145" s="728" t="s">
        <v>222</v>
      </c>
      <c r="C145" s="961"/>
      <c r="D145" s="962"/>
      <c r="E145" s="962"/>
      <c r="F145" s="962"/>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7"/>
      <c r="AJ145" s="347"/>
      <c r="AK145" s="347"/>
      <c r="AL145" s="347"/>
      <c r="AM145" s="347"/>
      <c r="AN145" s="347"/>
      <c r="AO145" s="347"/>
      <c r="AP145" s="347"/>
      <c r="AQ145" s="347"/>
      <c r="AR145" s="347"/>
      <c r="AS145" s="347"/>
      <c r="AT145" s="347"/>
      <c r="AU145" s="347"/>
      <c r="AV145" s="347"/>
      <c r="AW145" s="347"/>
      <c r="AX145" s="347"/>
      <c r="AY145" s="347"/>
      <c r="AZ145" s="347"/>
      <c r="BA145" s="347"/>
      <c r="BB145" s="347"/>
      <c r="BC145" s="347"/>
      <c r="BD145" s="347"/>
      <c r="BE145" s="347"/>
      <c r="BF145" s="347"/>
      <c r="BG145" s="347"/>
      <c r="BH145" s="347"/>
      <c r="BI145" s="347"/>
      <c r="BJ145" s="347"/>
      <c r="BK145" s="347"/>
      <c r="BL145" s="347"/>
      <c r="BM145" s="347"/>
      <c r="BN145" s="347"/>
      <c r="BO145" s="347"/>
      <c r="BP145" s="347"/>
      <c r="BQ145" s="347"/>
      <c r="BR145" s="347"/>
      <c r="BS145" s="347"/>
      <c r="BT145" s="347"/>
      <c r="BU145" s="347"/>
      <c r="BV145" s="347"/>
      <c r="BW145" s="347"/>
      <c r="BX145" s="347"/>
      <c r="BY145" s="347"/>
      <c r="BZ145" s="347"/>
      <c r="CA145" s="347"/>
    </row>
    <row r="146" spans="1:79" s="348" customFormat="1" ht="53.25" customHeight="1">
      <c r="A146" s="959"/>
      <c r="B146" s="728" t="s">
        <v>1510</v>
      </c>
      <c r="C146" s="961"/>
      <c r="D146" s="962"/>
      <c r="E146" s="962"/>
      <c r="F146" s="962"/>
      <c r="H146" s="347"/>
      <c r="I146" s="347"/>
      <c r="J146" s="347"/>
      <c r="K146" s="347"/>
      <c r="L146" s="347"/>
      <c r="M146" s="347"/>
      <c r="N146" s="347"/>
      <c r="O146" s="347"/>
      <c r="P146" s="347"/>
      <c r="Q146" s="347"/>
      <c r="R146" s="347"/>
      <c r="S146" s="347"/>
      <c r="T146" s="347"/>
      <c r="U146" s="347"/>
      <c r="V146" s="347"/>
      <c r="W146" s="347"/>
      <c r="X146" s="347"/>
      <c r="Y146" s="347"/>
      <c r="Z146" s="347"/>
      <c r="AA146" s="347"/>
      <c r="AB146" s="347"/>
      <c r="AC146" s="347"/>
      <c r="AD146" s="347"/>
      <c r="AE146" s="347"/>
      <c r="AF146" s="347"/>
      <c r="AG146" s="347"/>
      <c r="AH146" s="347"/>
      <c r="AI146" s="347"/>
      <c r="AJ146" s="347"/>
      <c r="AK146" s="347"/>
      <c r="AL146" s="347"/>
      <c r="AM146" s="347"/>
      <c r="AN146" s="347"/>
      <c r="AO146" s="347"/>
      <c r="AP146" s="347"/>
      <c r="AQ146" s="347"/>
      <c r="AR146" s="347"/>
      <c r="AS146" s="347"/>
      <c r="AT146" s="347"/>
      <c r="AU146" s="347"/>
      <c r="AV146" s="347"/>
      <c r="AW146" s="347"/>
      <c r="AX146" s="347"/>
      <c r="AY146" s="347"/>
      <c r="AZ146" s="347"/>
      <c r="BA146" s="347"/>
      <c r="BB146" s="347"/>
      <c r="BC146" s="347"/>
      <c r="BD146" s="347"/>
      <c r="BE146" s="347"/>
      <c r="BF146" s="347"/>
      <c r="BG146" s="347"/>
      <c r="BH146" s="347"/>
      <c r="BI146" s="347"/>
      <c r="BJ146" s="347"/>
      <c r="BK146" s="347"/>
      <c r="BL146" s="347"/>
      <c r="BM146" s="347"/>
      <c r="BN146" s="347"/>
      <c r="BO146" s="347"/>
      <c r="BP146" s="347"/>
      <c r="BQ146" s="347"/>
      <c r="BR146" s="347"/>
      <c r="BS146" s="347"/>
      <c r="BT146" s="347"/>
      <c r="BU146" s="347"/>
      <c r="BV146" s="347"/>
      <c r="BW146" s="347"/>
      <c r="BX146" s="347"/>
      <c r="BY146" s="347"/>
      <c r="BZ146" s="347"/>
      <c r="CA146" s="347"/>
    </row>
    <row r="147" spans="1:79" s="348" customFormat="1" ht="27" customHeight="1">
      <c r="A147" s="959"/>
      <c r="B147" s="728" t="s">
        <v>1214</v>
      </c>
      <c r="C147" s="961"/>
      <c r="D147" s="962"/>
      <c r="E147" s="962"/>
      <c r="F147" s="962"/>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J147" s="347"/>
      <c r="AK147" s="347"/>
      <c r="AL147" s="347"/>
      <c r="AM147" s="347"/>
      <c r="AN147" s="347"/>
      <c r="AO147" s="347"/>
      <c r="AP147" s="347"/>
      <c r="AQ147" s="347"/>
      <c r="AR147" s="347"/>
      <c r="AS147" s="347"/>
      <c r="AT147" s="347"/>
      <c r="AU147" s="347"/>
      <c r="AV147" s="347"/>
      <c r="AW147" s="347"/>
      <c r="AX147" s="347"/>
      <c r="AY147" s="347"/>
      <c r="AZ147" s="347"/>
      <c r="BA147" s="347"/>
      <c r="BB147" s="347"/>
      <c r="BC147" s="347"/>
      <c r="BD147" s="347"/>
      <c r="BE147" s="347"/>
      <c r="BF147" s="347"/>
      <c r="BG147" s="347"/>
      <c r="BH147" s="347"/>
      <c r="BI147" s="347"/>
      <c r="BJ147" s="347"/>
      <c r="BK147" s="347"/>
      <c r="BL147" s="347"/>
      <c r="BM147" s="347"/>
      <c r="BN147" s="347"/>
      <c r="BO147" s="347"/>
      <c r="BP147" s="347"/>
      <c r="BQ147" s="347"/>
      <c r="BR147" s="347"/>
      <c r="BS147" s="347"/>
      <c r="BT147" s="347"/>
      <c r="BU147" s="347"/>
      <c r="BV147" s="347"/>
      <c r="BW147" s="347"/>
      <c r="BX147" s="347"/>
      <c r="BY147" s="347"/>
      <c r="BZ147" s="347"/>
      <c r="CA147" s="347"/>
    </row>
    <row r="148" spans="1:79" s="348" customFormat="1" ht="66.75" customHeight="1">
      <c r="A148" s="959"/>
      <c r="B148" s="728" t="s">
        <v>1034</v>
      </c>
      <c r="C148" s="961"/>
      <c r="D148" s="962"/>
      <c r="E148" s="962"/>
      <c r="F148" s="962"/>
      <c r="H148" s="347"/>
      <c r="I148" s="347"/>
      <c r="J148" s="347"/>
      <c r="K148" s="347"/>
      <c r="L148" s="347"/>
      <c r="M148" s="347"/>
      <c r="N148" s="347"/>
      <c r="O148" s="347"/>
      <c r="P148" s="347"/>
      <c r="Q148" s="347"/>
      <c r="R148" s="347"/>
      <c r="S148" s="347"/>
      <c r="T148" s="347"/>
      <c r="U148" s="347"/>
      <c r="V148" s="347"/>
      <c r="W148" s="347"/>
      <c r="X148" s="347"/>
      <c r="Y148" s="347"/>
      <c r="Z148" s="347"/>
      <c r="AA148" s="347"/>
      <c r="AB148" s="347"/>
      <c r="AC148" s="347"/>
      <c r="AD148" s="347"/>
      <c r="AE148" s="347"/>
      <c r="AF148" s="347"/>
      <c r="AG148" s="347"/>
      <c r="AH148" s="347"/>
      <c r="AI148" s="347"/>
      <c r="AJ148" s="347"/>
      <c r="AK148" s="347"/>
      <c r="AL148" s="347"/>
      <c r="AM148" s="347"/>
      <c r="AN148" s="347"/>
      <c r="AO148" s="347"/>
      <c r="AP148" s="347"/>
      <c r="AQ148" s="347"/>
      <c r="AR148" s="347"/>
      <c r="AS148" s="347"/>
      <c r="AT148" s="347"/>
      <c r="AU148" s="347"/>
      <c r="AV148" s="347"/>
      <c r="AW148" s="347"/>
      <c r="AX148" s="347"/>
      <c r="AY148" s="347"/>
      <c r="AZ148" s="347"/>
      <c r="BA148" s="347"/>
      <c r="BB148" s="347"/>
      <c r="BC148" s="347"/>
      <c r="BD148" s="347"/>
      <c r="BE148" s="347"/>
      <c r="BF148" s="347"/>
      <c r="BG148" s="347"/>
      <c r="BH148" s="347"/>
      <c r="BI148" s="347"/>
      <c r="BJ148" s="347"/>
      <c r="BK148" s="347"/>
      <c r="BL148" s="347"/>
      <c r="BM148" s="347"/>
      <c r="BN148" s="347"/>
      <c r="BO148" s="347"/>
      <c r="BP148" s="347"/>
      <c r="BQ148" s="347"/>
      <c r="BR148" s="347"/>
      <c r="BS148" s="347"/>
      <c r="BT148" s="347"/>
      <c r="BU148" s="347"/>
      <c r="BV148" s="347"/>
      <c r="BW148" s="347"/>
      <c r="BX148" s="347"/>
      <c r="BY148" s="347"/>
      <c r="BZ148" s="347"/>
      <c r="CA148" s="347"/>
    </row>
    <row r="149" spans="1:79" s="348" customFormat="1" ht="38.25">
      <c r="A149" s="959"/>
      <c r="B149" s="727" t="s">
        <v>1367</v>
      </c>
      <c r="C149" s="961"/>
      <c r="D149" s="962"/>
      <c r="E149" s="962"/>
      <c r="F149" s="962"/>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G149" s="347"/>
      <c r="AH149" s="347"/>
      <c r="AI149" s="347"/>
      <c r="AJ149" s="347"/>
      <c r="AK149" s="347"/>
      <c r="AL149" s="347"/>
      <c r="AM149" s="347"/>
      <c r="AN149" s="347"/>
      <c r="AO149" s="347"/>
      <c r="AP149" s="347"/>
      <c r="AQ149" s="347"/>
      <c r="AR149" s="347"/>
      <c r="AS149" s="347"/>
      <c r="AT149" s="347"/>
      <c r="AU149" s="347"/>
      <c r="AV149" s="347"/>
      <c r="AW149" s="347"/>
      <c r="AX149" s="347"/>
      <c r="AY149" s="347"/>
      <c r="AZ149" s="347"/>
      <c r="BA149" s="347"/>
      <c r="BB149" s="347"/>
      <c r="BC149" s="347"/>
      <c r="BD149" s="347"/>
      <c r="BE149" s="347"/>
      <c r="BF149" s="347"/>
      <c r="BG149" s="347"/>
      <c r="BH149" s="347"/>
      <c r="BI149" s="347"/>
      <c r="BJ149" s="347"/>
      <c r="BK149" s="347"/>
      <c r="BL149" s="347"/>
      <c r="BM149" s="347"/>
      <c r="BN149" s="347"/>
      <c r="BO149" s="347"/>
      <c r="BP149" s="347"/>
      <c r="BQ149" s="347"/>
      <c r="BR149" s="347"/>
      <c r="BS149" s="347"/>
      <c r="BT149" s="347"/>
      <c r="BU149" s="347"/>
      <c r="BV149" s="347"/>
      <c r="BW149" s="347"/>
      <c r="BX149" s="347"/>
      <c r="BY149" s="347"/>
      <c r="BZ149" s="347"/>
      <c r="CA149" s="347"/>
    </row>
    <row r="150" spans="1:79" s="348" customFormat="1" ht="39.75" customHeight="1">
      <c r="A150" s="959"/>
      <c r="B150" s="728" t="s">
        <v>1035</v>
      </c>
      <c r="C150" s="961"/>
      <c r="D150" s="962"/>
      <c r="E150" s="962"/>
      <c r="F150" s="962"/>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c r="AG150" s="347"/>
      <c r="AH150" s="347"/>
      <c r="AI150" s="347"/>
      <c r="AJ150" s="347"/>
      <c r="AK150" s="347"/>
      <c r="AL150" s="347"/>
      <c r="AM150" s="347"/>
      <c r="AN150" s="347"/>
      <c r="AO150" s="347"/>
      <c r="AP150" s="347"/>
      <c r="AQ150" s="347"/>
      <c r="AR150" s="347"/>
      <c r="AS150" s="347"/>
      <c r="AT150" s="347"/>
      <c r="AU150" s="347"/>
      <c r="AV150" s="347"/>
      <c r="AW150" s="347"/>
      <c r="AX150" s="347"/>
      <c r="AY150" s="347"/>
      <c r="AZ150" s="347"/>
      <c r="BA150" s="347"/>
      <c r="BB150" s="347"/>
      <c r="BC150" s="347"/>
      <c r="BD150" s="347"/>
      <c r="BE150" s="347"/>
      <c r="BF150" s="347"/>
      <c r="BG150" s="347"/>
      <c r="BH150" s="347"/>
      <c r="BI150" s="347"/>
      <c r="BJ150" s="347"/>
      <c r="BK150" s="347"/>
      <c r="BL150" s="347"/>
      <c r="BM150" s="347"/>
      <c r="BN150" s="347"/>
      <c r="BO150" s="347"/>
      <c r="BP150" s="347"/>
      <c r="BQ150" s="347"/>
      <c r="BR150" s="347"/>
      <c r="BS150" s="347"/>
      <c r="BT150" s="347"/>
      <c r="BU150" s="347"/>
      <c r="BV150" s="347"/>
      <c r="BW150" s="347"/>
      <c r="BX150" s="347"/>
      <c r="BY150" s="347"/>
      <c r="BZ150" s="347"/>
      <c r="CA150" s="347"/>
    </row>
    <row r="151" spans="1:79" s="348" customFormat="1" ht="54" customHeight="1">
      <c r="A151" s="959"/>
      <c r="B151" s="728" t="s">
        <v>1036</v>
      </c>
      <c r="C151" s="961"/>
      <c r="D151" s="962"/>
      <c r="E151" s="962"/>
      <c r="F151" s="962"/>
      <c r="H151" s="347"/>
      <c r="I151" s="347"/>
      <c r="J151" s="347"/>
      <c r="K151" s="347"/>
      <c r="L151" s="347"/>
      <c r="M151" s="347"/>
      <c r="N151" s="347"/>
      <c r="O151" s="347"/>
      <c r="P151" s="347"/>
      <c r="Q151" s="347"/>
      <c r="R151" s="347"/>
      <c r="S151" s="347"/>
      <c r="T151" s="347"/>
      <c r="U151" s="347"/>
      <c r="V151" s="347"/>
      <c r="W151" s="347"/>
      <c r="X151" s="347"/>
      <c r="Y151" s="347"/>
      <c r="Z151" s="347"/>
      <c r="AA151" s="347"/>
      <c r="AB151" s="347"/>
      <c r="AC151" s="347"/>
      <c r="AD151" s="347"/>
      <c r="AE151" s="347"/>
      <c r="AF151" s="347"/>
      <c r="AG151" s="347"/>
      <c r="AH151" s="347"/>
      <c r="AI151" s="347"/>
      <c r="AJ151" s="347"/>
      <c r="AK151" s="347"/>
      <c r="AL151" s="347"/>
      <c r="AM151" s="347"/>
      <c r="AN151" s="347"/>
      <c r="AO151" s="347"/>
      <c r="AP151" s="347"/>
      <c r="AQ151" s="347"/>
      <c r="AR151" s="347"/>
      <c r="AS151" s="347"/>
      <c r="AT151" s="347"/>
      <c r="AU151" s="347"/>
      <c r="AV151" s="347"/>
      <c r="AW151" s="347"/>
      <c r="AX151" s="347"/>
      <c r="AY151" s="347"/>
      <c r="AZ151" s="347"/>
      <c r="BA151" s="347"/>
      <c r="BB151" s="347"/>
      <c r="BC151" s="347"/>
      <c r="BD151" s="347"/>
      <c r="BE151" s="347"/>
      <c r="BF151" s="347"/>
      <c r="BG151" s="347"/>
      <c r="BH151" s="347"/>
      <c r="BI151" s="347"/>
      <c r="BJ151" s="347"/>
      <c r="BK151" s="347"/>
      <c r="BL151" s="347"/>
      <c r="BM151" s="347"/>
      <c r="BN151" s="347"/>
      <c r="BO151" s="347"/>
      <c r="BP151" s="347"/>
      <c r="BQ151" s="347"/>
      <c r="BR151" s="347"/>
      <c r="BS151" s="347"/>
      <c r="BT151" s="347"/>
      <c r="BU151" s="347"/>
      <c r="BV151" s="347"/>
      <c r="BW151" s="347"/>
      <c r="BX151" s="347"/>
      <c r="BY151" s="347"/>
      <c r="BZ151" s="347"/>
      <c r="CA151" s="347"/>
    </row>
    <row r="152" spans="1:79" s="348" customFormat="1" ht="25.5">
      <c r="A152" s="959"/>
      <c r="B152" s="703" t="s">
        <v>1056</v>
      </c>
      <c r="C152" s="961"/>
      <c r="D152" s="962"/>
      <c r="E152" s="962"/>
      <c r="F152" s="962"/>
      <c r="H152" s="347"/>
      <c r="I152" s="347"/>
      <c r="J152" s="347"/>
      <c r="K152" s="347"/>
      <c r="L152" s="347"/>
      <c r="M152" s="347"/>
      <c r="N152" s="347"/>
      <c r="O152" s="347"/>
      <c r="P152" s="347"/>
      <c r="Q152" s="347"/>
      <c r="R152" s="347"/>
      <c r="S152" s="347"/>
      <c r="T152" s="347"/>
      <c r="U152" s="347"/>
      <c r="V152" s="347"/>
      <c r="W152" s="347"/>
      <c r="X152" s="347"/>
      <c r="Y152" s="347"/>
      <c r="Z152" s="347"/>
      <c r="AA152" s="347"/>
      <c r="AB152" s="347"/>
      <c r="AC152" s="347"/>
      <c r="AD152" s="347"/>
      <c r="AE152" s="347"/>
      <c r="AF152" s="347"/>
      <c r="AG152" s="347"/>
      <c r="AH152" s="347"/>
      <c r="AI152" s="347"/>
      <c r="AJ152" s="347"/>
      <c r="AK152" s="347"/>
      <c r="AL152" s="347"/>
      <c r="AM152" s="347"/>
      <c r="AN152" s="347"/>
      <c r="AO152" s="347"/>
      <c r="AP152" s="347"/>
      <c r="AQ152" s="347"/>
      <c r="AR152" s="347"/>
      <c r="AS152" s="347"/>
      <c r="AT152" s="347"/>
      <c r="AU152" s="347"/>
      <c r="AV152" s="347"/>
      <c r="AW152" s="347"/>
      <c r="AX152" s="347"/>
      <c r="AY152" s="347"/>
      <c r="AZ152" s="347"/>
      <c r="BA152" s="347"/>
      <c r="BB152" s="347"/>
      <c r="BC152" s="347"/>
      <c r="BD152" s="347"/>
      <c r="BE152" s="347"/>
      <c r="BF152" s="347"/>
      <c r="BG152" s="347"/>
      <c r="BH152" s="347"/>
      <c r="BI152" s="347"/>
      <c r="BJ152" s="347"/>
      <c r="BK152" s="347"/>
      <c r="BL152" s="347"/>
      <c r="BM152" s="347"/>
      <c r="BN152" s="347"/>
      <c r="BO152" s="347"/>
      <c r="BP152" s="347"/>
      <c r="BQ152" s="347"/>
      <c r="BR152" s="347"/>
      <c r="BS152" s="347"/>
      <c r="BT152" s="347"/>
      <c r="BU152" s="347"/>
      <c r="BV152" s="347"/>
      <c r="BW152" s="347"/>
      <c r="BX152" s="347"/>
      <c r="BY152" s="347"/>
      <c r="BZ152" s="347"/>
      <c r="CA152" s="347"/>
    </row>
    <row r="153" spans="1:79" s="348" customFormat="1" ht="45" customHeight="1">
      <c r="A153" s="959"/>
      <c r="B153" s="728" t="s">
        <v>1382</v>
      </c>
      <c r="C153" s="945"/>
      <c r="D153" s="946"/>
      <c r="E153" s="946"/>
      <c r="F153" s="946"/>
      <c r="H153" s="347"/>
      <c r="I153" s="347"/>
      <c r="J153" s="347"/>
      <c r="K153" s="347"/>
      <c r="L153" s="347"/>
      <c r="M153" s="347"/>
      <c r="N153" s="347"/>
      <c r="O153" s="347"/>
      <c r="P153" s="347"/>
      <c r="Q153" s="347"/>
      <c r="R153" s="347"/>
      <c r="S153" s="347"/>
      <c r="T153" s="347"/>
      <c r="U153" s="347"/>
      <c r="V153" s="347"/>
      <c r="W153" s="347"/>
      <c r="X153" s="347"/>
      <c r="Y153" s="347"/>
      <c r="Z153" s="347"/>
      <c r="AA153" s="347"/>
      <c r="AB153" s="347"/>
      <c r="AC153" s="347"/>
      <c r="AD153" s="347"/>
      <c r="AE153" s="347"/>
      <c r="AF153" s="347"/>
      <c r="AG153" s="347"/>
      <c r="AH153" s="347"/>
      <c r="AI153" s="347"/>
      <c r="AJ153" s="347"/>
      <c r="AK153" s="347"/>
      <c r="AL153" s="347"/>
      <c r="AM153" s="347"/>
      <c r="AN153" s="347"/>
      <c r="AO153" s="347"/>
      <c r="AP153" s="347"/>
      <c r="AQ153" s="347"/>
      <c r="AR153" s="347"/>
      <c r="AS153" s="347"/>
      <c r="AT153" s="347"/>
      <c r="AU153" s="347"/>
      <c r="AV153" s="347"/>
      <c r="AW153" s="347"/>
      <c r="AX153" s="347"/>
      <c r="AY153" s="347"/>
      <c r="AZ153" s="347"/>
      <c r="BA153" s="347"/>
      <c r="BB153" s="347"/>
      <c r="BC153" s="347"/>
      <c r="BD153" s="347"/>
      <c r="BE153" s="347"/>
      <c r="BF153" s="347"/>
      <c r="BG153" s="347"/>
      <c r="BH153" s="347"/>
      <c r="BI153" s="347"/>
      <c r="BJ153" s="347"/>
      <c r="BK153" s="347"/>
      <c r="BL153" s="347"/>
      <c r="BM153" s="347"/>
      <c r="BN153" s="347"/>
      <c r="BO153" s="347"/>
      <c r="BP153" s="347"/>
      <c r="BQ153" s="347"/>
      <c r="BR153" s="347"/>
      <c r="BS153" s="347"/>
      <c r="BT153" s="347"/>
      <c r="BU153" s="347"/>
      <c r="BV153" s="347"/>
      <c r="BW153" s="347"/>
      <c r="BX153" s="347"/>
      <c r="BY153" s="347"/>
      <c r="BZ153" s="347"/>
      <c r="CA153" s="347"/>
    </row>
    <row r="154" spans="1:79" s="348" customFormat="1" ht="20.100000000000001" customHeight="1">
      <c r="A154" s="959"/>
      <c r="B154" s="419" t="s">
        <v>159</v>
      </c>
      <c r="C154" s="607" t="s">
        <v>0</v>
      </c>
      <c r="D154" s="391">
        <v>556</v>
      </c>
      <c r="E154" s="243"/>
      <c r="F154" s="390">
        <f>D154*E154</f>
        <v>0</v>
      </c>
      <c r="H154" s="347"/>
      <c r="I154" s="347"/>
      <c r="J154" s="347"/>
      <c r="K154" s="347"/>
      <c r="L154" s="347"/>
      <c r="M154" s="347"/>
      <c r="N154" s="347"/>
      <c r="O154" s="347"/>
      <c r="P154" s="347"/>
      <c r="Q154" s="347"/>
      <c r="R154" s="347"/>
      <c r="S154" s="347"/>
      <c r="T154" s="347"/>
      <c r="U154" s="347"/>
      <c r="V154" s="347"/>
      <c r="W154" s="347"/>
      <c r="X154" s="347"/>
      <c r="Y154" s="347"/>
      <c r="Z154" s="347"/>
      <c r="AA154" s="347"/>
      <c r="AB154" s="347"/>
      <c r="AC154" s="347"/>
      <c r="AD154" s="347"/>
      <c r="AE154" s="347"/>
      <c r="AF154" s="347"/>
      <c r="AG154" s="347"/>
      <c r="AH154" s="347"/>
      <c r="AI154" s="347"/>
      <c r="AJ154" s="347"/>
      <c r="AK154" s="347"/>
      <c r="AL154" s="347"/>
      <c r="AM154" s="347"/>
      <c r="AN154" s="347"/>
      <c r="AO154" s="347"/>
      <c r="AP154" s="347"/>
      <c r="AQ154" s="347"/>
      <c r="AR154" s="347"/>
      <c r="AS154" s="347"/>
      <c r="AT154" s="347"/>
      <c r="AU154" s="347"/>
      <c r="AV154" s="347"/>
      <c r="AW154" s="347"/>
      <c r="AX154" s="347"/>
      <c r="AY154" s="347"/>
      <c r="AZ154" s="347"/>
      <c r="BA154" s="347"/>
      <c r="BB154" s="347"/>
      <c r="BC154" s="347"/>
      <c r="BD154" s="347"/>
      <c r="BE154" s="347"/>
      <c r="BF154" s="347"/>
      <c r="BG154" s="347"/>
      <c r="BH154" s="347"/>
      <c r="BI154" s="347"/>
      <c r="BJ154" s="347"/>
      <c r="BK154" s="347"/>
      <c r="BL154" s="347"/>
      <c r="BM154" s="347"/>
      <c r="BN154" s="347"/>
      <c r="BO154" s="347"/>
      <c r="BP154" s="347"/>
      <c r="BQ154" s="347"/>
      <c r="BR154" s="347"/>
      <c r="BS154" s="347"/>
      <c r="BT154" s="347"/>
      <c r="BU154" s="347"/>
      <c r="BV154" s="347"/>
      <c r="BW154" s="347"/>
      <c r="BX154" s="347"/>
      <c r="BY154" s="347"/>
      <c r="BZ154" s="347"/>
      <c r="CA154" s="347"/>
    </row>
    <row r="155" spans="1:79" s="348" customFormat="1" ht="20.100000000000001" customHeight="1">
      <c r="A155" s="959"/>
      <c r="B155" s="419" t="s">
        <v>1380</v>
      </c>
      <c r="C155" s="607" t="s">
        <v>1</v>
      </c>
      <c r="D155" s="391">
        <v>4275</v>
      </c>
      <c r="E155" s="243"/>
      <c r="F155" s="390">
        <f>D155*E155</f>
        <v>0</v>
      </c>
      <c r="H155" s="347"/>
      <c r="I155" s="347"/>
      <c r="J155" s="347"/>
      <c r="K155" s="347"/>
      <c r="L155" s="347"/>
      <c r="M155" s="347"/>
      <c r="N155" s="347"/>
      <c r="O155" s="347"/>
      <c r="P155" s="347"/>
      <c r="Q155" s="347"/>
      <c r="R155" s="347"/>
      <c r="S155" s="347"/>
      <c r="T155" s="347"/>
      <c r="U155" s="347"/>
      <c r="V155" s="347"/>
      <c r="W155" s="347"/>
      <c r="X155" s="347"/>
      <c r="Y155" s="347"/>
      <c r="Z155" s="347"/>
      <c r="AA155" s="347"/>
      <c r="AB155" s="347"/>
      <c r="AC155" s="347"/>
      <c r="AD155" s="347"/>
      <c r="AE155" s="347"/>
      <c r="AF155" s="347"/>
      <c r="AG155" s="347"/>
      <c r="AH155" s="347"/>
      <c r="AI155" s="347"/>
      <c r="AJ155" s="347"/>
      <c r="AK155" s="347"/>
      <c r="AL155" s="347"/>
      <c r="AM155" s="347"/>
      <c r="AN155" s="347"/>
      <c r="AO155" s="347"/>
      <c r="AP155" s="347"/>
      <c r="AQ155" s="347"/>
      <c r="AR155" s="347"/>
      <c r="AS155" s="347"/>
      <c r="AT155" s="347"/>
      <c r="AU155" s="347"/>
      <c r="AV155" s="347"/>
      <c r="AW155" s="347"/>
      <c r="AX155" s="347"/>
      <c r="AY155" s="347"/>
      <c r="AZ155" s="347"/>
      <c r="BA155" s="347"/>
      <c r="BB155" s="347"/>
      <c r="BC155" s="347"/>
      <c r="BD155" s="347"/>
      <c r="BE155" s="347"/>
      <c r="BF155" s="347"/>
      <c r="BG155" s="347"/>
      <c r="BH155" s="347"/>
      <c r="BI155" s="347"/>
      <c r="BJ155" s="347"/>
      <c r="BK155" s="347"/>
      <c r="BL155" s="347"/>
      <c r="BM155" s="347"/>
      <c r="BN155" s="347"/>
      <c r="BO155" s="347"/>
      <c r="BP155" s="347"/>
      <c r="BQ155" s="347"/>
      <c r="BR155" s="347"/>
      <c r="BS155" s="347"/>
      <c r="BT155" s="347"/>
      <c r="BU155" s="347"/>
      <c r="BV155" s="347"/>
      <c r="BW155" s="347"/>
      <c r="BX155" s="347"/>
      <c r="BY155" s="347"/>
      <c r="BZ155" s="347"/>
      <c r="CA155" s="347"/>
    </row>
    <row r="156" spans="1:79" s="348" customFormat="1" ht="20.100000000000001" customHeight="1">
      <c r="A156" s="960"/>
      <c r="B156" s="419" t="s">
        <v>1381</v>
      </c>
      <c r="C156" s="607" t="s">
        <v>2</v>
      </c>
      <c r="D156" s="391">
        <v>60641</v>
      </c>
      <c r="E156" s="243"/>
      <c r="F156" s="390">
        <f>D156*E156</f>
        <v>0</v>
      </c>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7"/>
      <c r="AY156" s="347"/>
      <c r="AZ156" s="347"/>
      <c r="BA156" s="347"/>
      <c r="BB156" s="347"/>
      <c r="BC156" s="347"/>
      <c r="BD156" s="347"/>
      <c r="BE156" s="347"/>
      <c r="BF156" s="347"/>
      <c r="BG156" s="347"/>
      <c r="BH156" s="347"/>
      <c r="BI156" s="347"/>
      <c r="BJ156" s="347"/>
      <c r="BK156" s="347"/>
      <c r="BL156" s="347"/>
      <c r="BM156" s="347"/>
      <c r="BN156" s="347"/>
      <c r="BO156" s="347"/>
      <c r="BP156" s="347"/>
      <c r="BQ156" s="347"/>
      <c r="BR156" s="347"/>
      <c r="BS156" s="347"/>
      <c r="BT156" s="347"/>
      <c r="BU156" s="347"/>
      <c r="BV156" s="347"/>
      <c r="BW156" s="347"/>
      <c r="BX156" s="347"/>
      <c r="BY156" s="347"/>
      <c r="BZ156" s="347"/>
      <c r="CA156" s="347"/>
    </row>
    <row r="157" spans="1:79" ht="67.5" customHeight="1">
      <c r="A157" s="965" t="s">
        <v>354</v>
      </c>
      <c r="B157" s="729" t="s">
        <v>1288</v>
      </c>
      <c r="C157" s="870"/>
      <c r="D157" s="871"/>
      <c r="E157" s="871"/>
      <c r="F157" s="872"/>
    </row>
    <row r="158" spans="1:79" ht="15.75" customHeight="1">
      <c r="A158" s="966"/>
      <c r="B158" s="728" t="s">
        <v>223</v>
      </c>
      <c r="C158" s="870"/>
      <c r="D158" s="871"/>
      <c r="E158" s="871"/>
      <c r="F158" s="872"/>
    </row>
    <row r="159" spans="1:79" ht="15" customHeight="1">
      <c r="A159" s="966"/>
      <c r="B159" s="728" t="s">
        <v>1215</v>
      </c>
      <c r="C159" s="870"/>
      <c r="D159" s="871"/>
      <c r="E159" s="871"/>
      <c r="F159" s="872"/>
    </row>
    <row r="160" spans="1:79" ht="39.75" customHeight="1">
      <c r="A160" s="966"/>
      <c r="B160" s="727" t="s">
        <v>1505</v>
      </c>
      <c r="C160" s="870"/>
      <c r="D160" s="871"/>
      <c r="E160" s="871"/>
      <c r="F160" s="872"/>
    </row>
    <row r="161" spans="1:79" ht="45" customHeight="1">
      <c r="A161" s="966"/>
      <c r="B161" s="728" t="s">
        <v>1383</v>
      </c>
      <c r="C161" s="870"/>
      <c r="D161" s="871"/>
      <c r="E161" s="871"/>
      <c r="F161" s="872"/>
    </row>
    <row r="162" spans="1:79" ht="70.5" customHeight="1">
      <c r="A162" s="966"/>
      <c r="B162" s="728" t="s">
        <v>1217</v>
      </c>
      <c r="C162" s="870"/>
      <c r="D162" s="871"/>
      <c r="E162" s="871"/>
      <c r="F162" s="872"/>
    </row>
    <row r="163" spans="1:79" ht="27.75" customHeight="1">
      <c r="A163" s="966"/>
      <c r="B163" s="730" t="s">
        <v>1218</v>
      </c>
      <c r="C163" s="870"/>
      <c r="D163" s="871"/>
      <c r="E163" s="871"/>
      <c r="F163" s="872"/>
    </row>
    <row r="164" spans="1:79" ht="20.100000000000001" customHeight="1">
      <c r="A164" s="967"/>
      <c r="B164" s="731" t="s">
        <v>1125</v>
      </c>
      <c r="C164" s="606" t="s">
        <v>1</v>
      </c>
      <c r="D164" s="76">
        <v>1100</v>
      </c>
      <c r="E164" s="243"/>
      <c r="F164" s="63">
        <f>D164*E164</f>
        <v>0</v>
      </c>
    </row>
    <row r="165" spans="1:79" s="348" customFormat="1" ht="40.5" customHeight="1">
      <c r="A165" s="940" t="s">
        <v>1147</v>
      </c>
      <c r="B165" s="726" t="s">
        <v>1289</v>
      </c>
      <c r="C165" s="943"/>
      <c r="D165" s="944"/>
      <c r="E165" s="944"/>
      <c r="F165" s="944"/>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7"/>
      <c r="AL165" s="347"/>
      <c r="AM165" s="347"/>
      <c r="AN165" s="347"/>
      <c r="AO165" s="347"/>
      <c r="AP165" s="347"/>
      <c r="AQ165" s="347"/>
      <c r="AR165" s="347"/>
      <c r="AS165" s="347"/>
      <c r="AT165" s="347"/>
      <c r="AU165" s="347"/>
      <c r="AV165" s="347"/>
      <c r="AW165" s="347"/>
      <c r="AX165" s="347"/>
      <c r="AY165" s="347"/>
      <c r="AZ165" s="347"/>
      <c r="BA165" s="347"/>
      <c r="BB165" s="347"/>
      <c r="BC165" s="347"/>
      <c r="BD165" s="347"/>
      <c r="BE165" s="347"/>
      <c r="BF165" s="347"/>
      <c r="BG165" s="347"/>
      <c r="BH165" s="347"/>
      <c r="BI165" s="347"/>
      <c r="BJ165" s="347"/>
      <c r="BK165" s="347"/>
      <c r="BL165" s="347"/>
      <c r="BM165" s="347"/>
      <c r="BN165" s="347"/>
      <c r="BO165" s="347"/>
      <c r="BP165" s="347"/>
      <c r="BQ165" s="347"/>
      <c r="BR165" s="347"/>
      <c r="BS165" s="347"/>
      <c r="BT165" s="347"/>
      <c r="BU165" s="347"/>
      <c r="BV165" s="347"/>
      <c r="BW165" s="347"/>
      <c r="BX165" s="347"/>
      <c r="BY165" s="347"/>
      <c r="BZ165" s="347"/>
      <c r="CA165" s="347"/>
    </row>
    <row r="166" spans="1:79" s="348" customFormat="1" ht="20.100000000000001" customHeight="1">
      <c r="A166" s="941"/>
      <c r="B166" s="728" t="s">
        <v>1148</v>
      </c>
      <c r="C166" s="945"/>
      <c r="D166" s="946"/>
      <c r="E166" s="946"/>
      <c r="F166" s="946"/>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c r="AK166" s="347"/>
      <c r="AL166" s="347"/>
      <c r="AM166" s="347"/>
      <c r="AN166" s="347"/>
      <c r="AO166" s="347"/>
      <c r="AP166" s="347"/>
      <c r="AQ166" s="347"/>
      <c r="AR166" s="347"/>
      <c r="AS166" s="347"/>
      <c r="AT166" s="347"/>
      <c r="AU166" s="347"/>
      <c r="AV166" s="347"/>
      <c r="AW166" s="347"/>
      <c r="AX166" s="347"/>
      <c r="AY166" s="347"/>
      <c r="AZ166" s="347"/>
      <c r="BA166" s="347"/>
      <c r="BB166" s="347"/>
      <c r="BC166" s="347"/>
      <c r="BD166" s="347"/>
      <c r="BE166" s="347"/>
      <c r="BF166" s="347"/>
      <c r="BG166" s="347"/>
      <c r="BH166" s="347"/>
      <c r="BI166" s="347"/>
      <c r="BJ166" s="347"/>
      <c r="BK166" s="347"/>
      <c r="BL166" s="347"/>
      <c r="BM166" s="347"/>
      <c r="BN166" s="347"/>
      <c r="BO166" s="347"/>
      <c r="BP166" s="347"/>
      <c r="BQ166" s="347"/>
      <c r="BR166" s="347"/>
      <c r="BS166" s="347"/>
      <c r="BT166" s="347"/>
      <c r="BU166" s="347"/>
      <c r="BV166" s="347"/>
      <c r="BW166" s="347"/>
      <c r="BX166" s="347"/>
      <c r="BY166" s="347"/>
      <c r="BZ166" s="347"/>
      <c r="CA166" s="347"/>
    </row>
    <row r="167" spans="1:79" s="348" customFormat="1" ht="20.100000000000001" customHeight="1">
      <c r="A167" s="941"/>
      <c r="B167" s="162" t="s">
        <v>159</v>
      </c>
      <c r="C167" s="607" t="s">
        <v>0</v>
      </c>
      <c r="D167" s="391">
        <v>7</v>
      </c>
      <c r="E167" s="243"/>
      <c r="F167" s="390">
        <f>D167*E167</f>
        <v>0</v>
      </c>
      <c r="H167" s="347"/>
      <c r="I167" s="347"/>
      <c r="J167" s="347"/>
      <c r="K167" s="347"/>
      <c r="L167" s="347"/>
      <c r="M167" s="347"/>
      <c r="N167" s="347"/>
      <c r="O167" s="347"/>
      <c r="P167" s="347"/>
      <c r="Q167" s="347"/>
      <c r="R167" s="347"/>
      <c r="S167" s="347"/>
      <c r="T167" s="347"/>
      <c r="U167" s="347"/>
      <c r="V167" s="347"/>
      <c r="W167" s="347"/>
      <c r="X167" s="347"/>
      <c r="Y167" s="347"/>
      <c r="Z167" s="347"/>
      <c r="AA167" s="347"/>
      <c r="AB167" s="347"/>
      <c r="AC167" s="347"/>
      <c r="AD167" s="347"/>
      <c r="AE167" s="347"/>
      <c r="AF167" s="347"/>
      <c r="AG167" s="347"/>
      <c r="AH167" s="347"/>
      <c r="AI167" s="347"/>
      <c r="AJ167" s="347"/>
      <c r="AK167" s="347"/>
      <c r="AL167" s="347"/>
      <c r="AM167" s="347"/>
      <c r="AN167" s="347"/>
      <c r="AO167" s="347"/>
      <c r="AP167" s="347"/>
      <c r="AQ167" s="347"/>
      <c r="AR167" s="347"/>
      <c r="AS167" s="347"/>
      <c r="AT167" s="347"/>
      <c r="AU167" s="347"/>
      <c r="AV167" s="347"/>
      <c r="AW167" s="347"/>
      <c r="AX167" s="347"/>
      <c r="AY167" s="347"/>
      <c r="AZ167" s="347"/>
      <c r="BA167" s="347"/>
      <c r="BB167" s="347"/>
      <c r="BC167" s="347"/>
      <c r="BD167" s="347"/>
      <c r="BE167" s="347"/>
      <c r="BF167" s="347"/>
      <c r="BG167" s="347"/>
      <c r="BH167" s="347"/>
      <c r="BI167" s="347"/>
      <c r="BJ167" s="347"/>
      <c r="BK167" s="347"/>
      <c r="BL167" s="347"/>
      <c r="BM167" s="347"/>
      <c r="BN167" s="347"/>
      <c r="BO167" s="347"/>
      <c r="BP167" s="347"/>
      <c r="BQ167" s="347"/>
      <c r="BR167" s="347"/>
      <c r="BS167" s="347"/>
      <c r="BT167" s="347"/>
      <c r="BU167" s="347"/>
      <c r="BV167" s="347"/>
      <c r="BW167" s="347"/>
      <c r="BX167" s="347"/>
      <c r="BY167" s="347"/>
      <c r="BZ167" s="347"/>
      <c r="CA167" s="347"/>
    </row>
    <row r="168" spans="1:79" s="348" customFormat="1" ht="20.100000000000001" customHeight="1">
      <c r="A168" s="942"/>
      <c r="B168" s="162" t="s">
        <v>1380</v>
      </c>
      <c r="C168" s="607" t="s">
        <v>1</v>
      </c>
      <c r="D168" s="391">
        <v>70</v>
      </c>
      <c r="E168" s="243"/>
      <c r="F168" s="390">
        <f>D168*E168</f>
        <v>0</v>
      </c>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c r="AK168" s="347"/>
      <c r="AL168" s="347"/>
      <c r="AM168" s="347"/>
      <c r="AN168" s="347"/>
      <c r="AO168" s="347"/>
      <c r="AP168" s="347"/>
      <c r="AQ168" s="347"/>
      <c r="AR168" s="347"/>
      <c r="AS168" s="347"/>
      <c r="AT168" s="347"/>
      <c r="AU168" s="347"/>
      <c r="AV168" s="347"/>
      <c r="AW168" s="347"/>
      <c r="AX168" s="347"/>
      <c r="AY168" s="347"/>
      <c r="AZ168" s="347"/>
      <c r="BA168" s="347"/>
      <c r="BB168" s="347"/>
      <c r="BC168" s="347"/>
      <c r="BD168" s="347"/>
      <c r="BE168" s="347"/>
      <c r="BF168" s="347"/>
      <c r="BG168" s="347"/>
      <c r="BH168" s="347"/>
      <c r="BI168" s="347"/>
      <c r="BJ168" s="347"/>
      <c r="BK168" s="347"/>
      <c r="BL168" s="347"/>
      <c r="BM168" s="347"/>
      <c r="BN168" s="347"/>
      <c r="BO168" s="347"/>
      <c r="BP168" s="347"/>
      <c r="BQ168" s="347"/>
      <c r="BR168" s="347"/>
      <c r="BS168" s="347"/>
      <c r="BT168" s="347"/>
      <c r="BU168" s="347"/>
      <c r="BV168" s="347"/>
      <c r="BW168" s="347"/>
      <c r="BX168" s="347"/>
      <c r="BY168" s="347"/>
      <c r="BZ168" s="347"/>
      <c r="CA168" s="347"/>
    </row>
    <row r="169" spans="1:79">
      <c r="A169" s="161"/>
      <c r="B169" s="161"/>
      <c r="C169" s="161"/>
      <c r="D169" s="74"/>
      <c r="E169" s="241"/>
      <c r="F169" s="232"/>
    </row>
    <row r="170" spans="1:79" s="17" customFormat="1" ht="15" customHeight="1">
      <c r="A170" s="165" t="s">
        <v>221</v>
      </c>
      <c r="B170" s="792" t="s">
        <v>224</v>
      </c>
      <c r="C170" s="793"/>
      <c r="D170" s="793"/>
      <c r="E170" s="794"/>
      <c r="F170" s="41">
        <f>SUM(F157:F169)</f>
        <v>0</v>
      </c>
      <c r="G170" s="10"/>
      <c r="H170" s="193"/>
      <c r="I170" s="193"/>
      <c r="J170" s="193"/>
      <c r="K170" s="193"/>
      <c r="L170" s="193"/>
      <c r="M170" s="193"/>
      <c r="N170" s="193"/>
      <c r="O170" s="193"/>
      <c r="P170" s="193"/>
      <c r="Q170" s="19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row>
    <row r="171" spans="1:79">
      <c r="A171" s="161"/>
      <c r="B171" s="161"/>
      <c r="C171" s="161"/>
      <c r="D171" s="74"/>
      <c r="E171" s="241"/>
      <c r="F171" s="232"/>
    </row>
    <row r="172" spans="1:79" s="17" customFormat="1" ht="15" customHeight="1">
      <c r="A172" s="165" t="s">
        <v>225</v>
      </c>
      <c r="B172" s="792" t="s">
        <v>227</v>
      </c>
      <c r="C172" s="793"/>
      <c r="D172" s="793"/>
      <c r="E172" s="793"/>
      <c r="F172" s="794">
        <f>SUM(F157:F171)</f>
        <v>0</v>
      </c>
      <c r="G172" s="10"/>
      <c r="H172" s="193"/>
      <c r="I172" s="193"/>
      <c r="J172" s="193"/>
      <c r="K172" s="19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row>
    <row r="173" spans="1:79" s="17" customFormat="1">
      <c r="A173" s="329"/>
      <c r="B173" s="40"/>
      <c r="C173" s="40"/>
      <c r="D173" s="40"/>
      <c r="E173" s="40"/>
      <c r="F173" s="324"/>
      <c r="G173" s="311"/>
      <c r="H173" s="310"/>
      <c r="I173" s="310"/>
      <c r="J173" s="310"/>
      <c r="K173" s="310"/>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row>
    <row r="174" spans="1:79" ht="106.5" customHeight="1">
      <c r="A174" s="779" t="s">
        <v>355</v>
      </c>
      <c r="B174" s="377" t="s">
        <v>1319</v>
      </c>
      <c r="C174" s="873"/>
      <c r="D174" s="842"/>
      <c r="E174" s="842"/>
      <c r="F174" s="843"/>
    </row>
    <row r="175" spans="1:79" ht="28.5" customHeight="1">
      <c r="A175" s="780"/>
      <c r="B175" s="419" t="s">
        <v>1007</v>
      </c>
      <c r="C175" s="152" t="s">
        <v>1</v>
      </c>
      <c r="D175" s="153">
        <v>780</v>
      </c>
      <c r="E175" s="238"/>
      <c r="F175" s="66">
        <f>D175*E175</f>
        <v>0</v>
      </c>
    </row>
    <row r="176" spans="1:79" ht="20.100000000000001" customHeight="1">
      <c r="A176" s="780"/>
      <c r="B176" s="419" t="s">
        <v>692</v>
      </c>
      <c r="C176" s="152" t="s">
        <v>1</v>
      </c>
      <c r="D176" s="153">
        <v>780</v>
      </c>
      <c r="E176" s="238"/>
      <c r="F176" s="66">
        <f>D176*E176</f>
        <v>0</v>
      </c>
    </row>
    <row r="177" spans="1:6" ht="25.5">
      <c r="A177" s="779" t="s">
        <v>356</v>
      </c>
      <c r="B177" s="378" t="s">
        <v>1320</v>
      </c>
      <c r="C177" s="873"/>
      <c r="D177" s="842"/>
      <c r="E177" s="842"/>
      <c r="F177" s="843"/>
    </row>
    <row r="178" spans="1:6" ht="20.100000000000001" customHeight="1">
      <c r="A178" s="781"/>
      <c r="B178" s="613" t="s">
        <v>665</v>
      </c>
      <c r="C178" s="155" t="s">
        <v>1</v>
      </c>
      <c r="D178" s="153">
        <v>385</v>
      </c>
      <c r="E178" s="238"/>
      <c r="F178" s="66">
        <f>D178*E178</f>
        <v>0</v>
      </c>
    </row>
    <row r="179" spans="1:6" ht="28.5" customHeight="1">
      <c r="A179" s="779" t="s">
        <v>357</v>
      </c>
      <c r="B179" s="687" t="s">
        <v>1321</v>
      </c>
      <c r="C179" s="873"/>
      <c r="D179" s="842"/>
      <c r="E179" s="842"/>
      <c r="F179" s="843"/>
    </row>
    <row r="180" spans="1:6" ht="20.100000000000001" customHeight="1">
      <c r="A180" s="781"/>
      <c r="B180" s="613" t="s">
        <v>665</v>
      </c>
      <c r="C180" s="155" t="s">
        <v>1</v>
      </c>
      <c r="D180" s="153">
        <v>50</v>
      </c>
      <c r="E180" s="238"/>
      <c r="F180" s="66">
        <f>D180*E180</f>
        <v>0</v>
      </c>
    </row>
    <row r="181" spans="1:6" ht="30" customHeight="1">
      <c r="A181" s="779" t="s">
        <v>358</v>
      </c>
      <c r="B181" s="379" t="s">
        <v>1322</v>
      </c>
      <c r="C181" s="873"/>
      <c r="D181" s="842"/>
      <c r="E181" s="842"/>
      <c r="F181" s="843"/>
    </row>
    <row r="182" spans="1:6" ht="20.100000000000001" customHeight="1">
      <c r="A182" s="780"/>
      <c r="B182" s="419" t="s">
        <v>666</v>
      </c>
      <c r="C182" s="155" t="s">
        <v>0</v>
      </c>
      <c r="D182" s="153">
        <v>2.5</v>
      </c>
      <c r="E182" s="238"/>
      <c r="F182" s="66">
        <f>D182*E182</f>
        <v>0</v>
      </c>
    </row>
    <row r="183" spans="1:6" ht="31.5" customHeight="1">
      <c r="A183" s="780"/>
      <c r="B183" s="419" t="s">
        <v>667</v>
      </c>
      <c r="C183" s="155" t="s">
        <v>1</v>
      </c>
      <c r="D183" s="153">
        <v>110</v>
      </c>
      <c r="E183" s="238"/>
      <c r="F183" s="66">
        <f>D183*E183</f>
        <v>0</v>
      </c>
    </row>
    <row r="184" spans="1:6" ht="20.100000000000001" customHeight="1">
      <c r="A184" s="780"/>
      <c r="B184" s="419" t="s">
        <v>668</v>
      </c>
      <c r="C184" s="155" t="s">
        <v>0</v>
      </c>
      <c r="D184" s="153">
        <v>0.25</v>
      </c>
      <c r="E184" s="238"/>
      <c r="F184" s="66">
        <f>D184*E184</f>
        <v>0</v>
      </c>
    </row>
    <row r="185" spans="1:6" ht="57" customHeight="1">
      <c r="A185" s="780"/>
      <c r="B185" s="419" t="s">
        <v>669</v>
      </c>
      <c r="C185" s="155" t="s">
        <v>1</v>
      </c>
      <c r="D185" s="153">
        <v>9</v>
      </c>
      <c r="E185" s="238"/>
      <c r="F185" s="66">
        <f>D185*E185</f>
        <v>0</v>
      </c>
    </row>
    <row r="186" spans="1:6" ht="20.100000000000001" customHeight="1">
      <c r="A186" s="780"/>
      <c r="B186" s="419" t="s">
        <v>670</v>
      </c>
      <c r="C186" s="155" t="s">
        <v>1</v>
      </c>
      <c r="D186" s="153">
        <v>125</v>
      </c>
      <c r="E186" s="238"/>
      <c r="F186" s="66">
        <f>D186*E186</f>
        <v>0</v>
      </c>
    </row>
    <row r="187" spans="1:6" ht="77.25" customHeight="1">
      <c r="A187" s="782" t="s">
        <v>359</v>
      </c>
      <c r="B187" s="223" t="s">
        <v>1323</v>
      </c>
      <c r="C187" s="873"/>
      <c r="D187" s="842"/>
      <c r="E187" s="842"/>
      <c r="F187" s="843"/>
    </row>
    <row r="188" spans="1:6" ht="20.100000000000001" customHeight="1">
      <c r="A188" s="783"/>
      <c r="B188" s="602" t="s">
        <v>1037</v>
      </c>
      <c r="C188" s="155" t="s">
        <v>0</v>
      </c>
      <c r="D188" s="153">
        <v>50</v>
      </c>
      <c r="E188" s="238"/>
      <c r="F188" s="66">
        <f>D188*E188</f>
        <v>0</v>
      </c>
    </row>
    <row r="189" spans="1:6" ht="20.100000000000001" customHeight="1">
      <c r="A189" s="783"/>
      <c r="B189" s="614" t="s">
        <v>160</v>
      </c>
      <c r="C189" s="155" t="s">
        <v>1</v>
      </c>
      <c r="D189" s="153">
        <v>320</v>
      </c>
      <c r="E189" s="238"/>
      <c r="F189" s="66">
        <f>D189*E189</f>
        <v>0</v>
      </c>
    </row>
    <row r="190" spans="1:6" ht="49.5" customHeight="1">
      <c r="A190" s="782" t="s">
        <v>360</v>
      </c>
      <c r="B190" s="688" t="s">
        <v>1384</v>
      </c>
      <c r="C190" s="873"/>
      <c r="D190" s="842"/>
      <c r="E190" s="842"/>
      <c r="F190" s="843"/>
    </row>
    <row r="191" spans="1:6" ht="27.75" customHeight="1">
      <c r="A191" s="783"/>
      <c r="B191" s="618" t="s">
        <v>1008</v>
      </c>
      <c r="C191" s="154" t="s">
        <v>1</v>
      </c>
      <c r="D191" s="153">
        <v>4.5</v>
      </c>
      <c r="E191" s="238"/>
      <c r="F191" s="66">
        <f>D191*E191</f>
        <v>0</v>
      </c>
    </row>
    <row r="192" spans="1:6" ht="20.100000000000001" customHeight="1">
      <c r="A192" s="783"/>
      <c r="B192" s="618" t="s">
        <v>693</v>
      </c>
      <c r="C192" s="154" t="s">
        <v>1</v>
      </c>
      <c r="D192" s="153">
        <v>4.5</v>
      </c>
      <c r="E192" s="238"/>
      <c r="F192" s="66">
        <f>D192*E192</f>
        <v>0</v>
      </c>
    </row>
    <row r="193" spans="1:6" ht="92.25" customHeight="1">
      <c r="A193" s="782" t="s">
        <v>361</v>
      </c>
      <c r="B193" s="689" t="s">
        <v>1324</v>
      </c>
      <c r="C193" s="842"/>
      <c r="D193" s="842"/>
      <c r="E193" s="842"/>
      <c r="F193" s="843"/>
    </row>
    <row r="194" spans="1:6" ht="20.100000000000001" customHeight="1">
      <c r="A194" s="783"/>
      <c r="B194" s="619" t="s">
        <v>1163</v>
      </c>
      <c r="C194" s="155" t="s">
        <v>0</v>
      </c>
      <c r="D194" s="153">
        <v>7</v>
      </c>
      <c r="E194" s="238"/>
      <c r="F194" s="66">
        <f>D194*E194</f>
        <v>0</v>
      </c>
    </row>
    <row r="195" spans="1:6" ht="20.100000000000001" customHeight="1">
      <c r="A195" s="783"/>
      <c r="B195" s="619" t="s">
        <v>694</v>
      </c>
      <c r="C195" s="155" t="s">
        <v>0</v>
      </c>
      <c r="D195" s="153">
        <v>11.6</v>
      </c>
      <c r="E195" s="238"/>
      <c r="F195" s="66">
        <f>D195*E195</f>
        <v>0</v>
      </c>
    </row>
    <row r="196" spans="1:6" ht="20.100000000000001" customHeight="1">
      <c r="A196" s="783"/>
      <c r="B196" s="615" t="s">
        <v>1009</v>
      </c>
      <c r="C196" s="155" t="s">
        <v>1</v>
      </c>
      <c r="D196" s="153">
        <v>18</v>
      </c>
      <c r="E196" s="238"/>
      <c r="F196" s="66">
        <f>D196*E196</f>
        <v>0</v>
      </c>
    </row>
    <row r="197" spans="1:6" ht="20.100000000000001" customHeight="1">
      <c r="A197" s="783"/>
      <c r="B197" s="615" t="s">
        <v>1010</v>
      </c>
      <c r="C197" s="155" t="s">
        <v>1</v>
      </c>
      <c r="D197" s="153">
        <v>25</v>
      </c>
      <c r="E197" s="238"/>
      <c r="F197" s="66">
        <f>D197*E197</f>
        <v>0</v>
      </c>
    </row>
    <row r="198" spans="1:6" ht="20.100000000000001" customHeight="1">
      <c r="A198" s="783"/>
      <c r="B198" s="616" t="s">
        <v>1162</v>
      </c>
      <c r="C198" s="867"/>
      <c r="D198" s="868"/>
      <c r="E198" s="868"/>
      <c r="F198" s="868"/>
    </row>
    <row r="199" spans="1:6" ht="20.100000000000001" customHeight="1">
      <c r="A199" s="783"/>
      <c r="B199" s="616" t="s">
        <v>159</v>
      </c>
      <c r="C199" s="155" t="s">
        <v>0</v>
      </c>
      <c r="D199" s="153">
        <v>5</v>
      </c>
      <c r="E199" s="238"/>
      <c r="F199" s="66">
        <f>D199*E199</f>
        <v>0</v>
      </c>
    </row>
    <row r="200" spans="1:6" ht="20.100000000000001" customHeight="1">
      <c r="A200" s="783"/>
      <c r="B200" s="617" t="s">
        <v>160</v>
      </c>
      <c r="C200" s="155" t="s">
        <v>1</v>
      </c>
      <c r="D200" s="153">
        <v>25</v>
      </c>
      <c r="E200" s="238"/>
      <c r="F200" s="66">
        <f>D200*E200</f>
        <v>0</v>
      </c>
    </row>
    <row r="201" spans="1:6" ht="20.100000000000001" customHeight="1">
      <c r="A201" s="783"/>
      <c r="B201" s="617" t="s">
        <v>1385</v>
      </c>
      <c r="C201" s="155" t="s">
        <v>2</v>
      </c>
      <c r="D201" s="153">
        <v>500</v>
      </c>
      <c r="E201" s="238"/>
      <c r="F201" s="66">
        <f>D201*E201</f>
        <v>0</v>
      </c>
    </row>
    <row r="202" spans="1:6" ht="20.100000000000001" customHeight="1">
      <c r="A202" s="783"/>
      <c r="B202" s="617" t="s">
        <v>695</v>
      </c>
      <c r="C202" s="152" t="s">
        <v>1</v>
      </c>
      <c r="D202" s="153">
        <v>25</v>
      </c>
      <c r="E202" s="238"/>
      <c r="F202" s="66">
        <f>D202*E202</f>
        <v>0</v>
      </c>
    </row>
    <row r="203" spans="1:6" ht="79.5" customHeight="1">
      <c r="A203" s="782" t="s">
        <v>362</v>
      </c>
      <c r="B203" s="382" t="s">
        <v>1325</v>
      </c>
      <c r="C203" s="861"/>
      <c r="D203" s="862"/>
      <c r="E203" s="862"/>
      <c r="F203" s="862"/>
    </row>
    <row r="204" spans="1:6" ht="20.100000000000001" customHeight="1">
      <c r="A204" s="783"/>
      <c r="B204" s="621" t="s">
        <v>696</v>
      </c>
      <c r="C204" s="155" t="s">
        <v>1</v>
      </c>
      <c r="D204" s="153">
        <v>255</v>
      </c>
      <c r="E204" s="238"/>
      <c r="F204" s="66">
        <f>D204*E204</f>
        <v>0</v>
      </c>
    </row>
    <row r="205" spans="1:6" ht="20.100000000000001" customHeight="1">
      <c r="A205" s="783"/>
      <c r="B205" s="622" t="s">
        <v>697</v>
      </c>
      <c r="C205" s="155" t="s">
        <v>1</v>
      </c>
      <c r="D205" s="153">
        <v>255</v>
      </c>
      <c r="E205" s="238"/>
      <c r="F205" s="66">
        <f>D205*E205</f>
        <v>0</v>
      </c>
    </row>
    <row r="206" spans="1:6" ht="20.100000000000001" customHeight="1">
      <c r="A206" s="783"/>
      <c r="B206" s="623" t="s">
        <v>698</v>
      </c>
      <c r="C206" s="155" t="s">
        <v>0</v>
      </c>
      <c r="D206" s="153">
        <v>15</v>
      </c>
      <c r="E206" s="238"/>
      <c r="F206" s="66">
        <f>D206*E206</f>
        <v>0</v>
      </c>
    </row>
    <row r="207" spans="1:6" ht="20.100000000000001" customHeight="1">
      <c r="A207" s="783"/>
      <c r="B207" s="624" t="s">
        <v>1058</v>
      </c>
      <c r="C207" s="155" t="s">
        <v>1</v>
      </c>
      <c r="D207" s="153">
        <v>255</v>
      </c>
      <c r="E207" s="238"/>
      <c r="F207" s="66">
        <f>D207*E207</f>
        <v>0</v>
      </c>
    </row>
    <row r="208" spans="1:6" ht="102" customHeight="1">
      <c r="A208" s="972" t="s">
        <v>363</v>
      </c>
      <c r="B208" s="381" t="s">
        <v>1326</v>
      </c>
      <c r="C208" s="842"/>
      <c r="D208" s="842"/>
      <c r="E208" s="842"/>
      <c r="F208" s="843"/>
    </row>
    <row r="209" spans="1:79" ht="20.100000000000001" customHeight="1">
      <c r="A209" s="972"/>
      <c r="B209" s="625" t="s">
        <v>699</v>
      </c>
      <c r="C209" s="155" t="s">
        <v>1</v>
      </c>
      <c r="D209" s="153">
        <v>160</v>
      </c>
      <c r="E209" s="238"/>
      <c r="F209" s="66">
        <f>D209*E209</f>
        <v>0</v>
      </c>
    </row>
    <row r="210" spans="1:79" ht="20.100000000000001" customHeight="1">
      <c r="A210" s="972"/>
      <c r="B210" s="625" t="s">
        <v>700</v>
      </c>
      <c r="C210" s="155" t="s">
        <v>1</v>
      </c>
      <c r="D210" s="153">
        <v>160</v>
      </c>
      <c r="E210" s="238"/>
      <c r="F210" s="66">
        <f>D210*E210</f>
        <v>0</v>
      </c>
    </row>
    <row r="211" spans="1:79" s="348" customFormat="1" ht="51">
      <c r="A211" s="376" t="s">
        <v>1149</v>
      </c>
      <c r="B211" s="620" t="s">
        <v>1327</v>
      </c>
      <c r="C211" s="950"/>
      <c r="D211" s="951"/>
      <c r="E211" s="951"/>
      <c r="F211" s="952"/>
    </row>
    <row r="212" spans="1:79" s="348" customFormat="1" ht="20.100000000000001" customHeight="1">
      <c r="A212" s="383"/>
      <c r="B212" s="626" t="s">
        <v>1151</v>
      </c>
      <c r="C212" s="357" t="s">
        <v>1</v>
      </c>
      <c r="D212" s="159">
        <v>8</v>
      </c>
      <c r="E212" s="349"/>
      <c r="F212" s="358">
        <f>D212*E212</f>
        <v>0</v>
      </c>
    </row>
    <row r="213" spans="1:79" s="348" customFormat="1" ht="119.25" customHeight="1">
      <c r="A213" s="829" t="s">
        <v>1150</v>
      </c>
      <c r="B213" s="608" t="s">
        <v>1328</v>
      </c>
      <c r="C213" s="947"/>
      <c r="D213" s="948"/>
      <c r="E213" s="948"/>
      <c r="F213" s="949"/>
    </row>
    <row r="214" spans="1:79" s="348" customFormat="1" ht="20.100000000000001" customHeight="1">
      <c r="A214" s="829"/>
      <c r="B214" s="626" t="s">
        <v>1131</v>
      </c>
      <c r="C214" s="357" t="s">
        <v>1</v>
      </c>
      <c r="D214" s="159">
        <v>150</v>
      </c>
      <c r="E214" s="349"/>
      <c r="F214" s="358">
        <f>D214*E214</f>
        <v>0</v>
      </c>
    </row>
    <row r="215" spans="1:79">
      <c r="A215" s="161"/>
      <c r="B215" s="161"/>
      <c r="C215" s="161"/>
      <c r="D215" s="74"/>
      <c r="E215" s="241"/>
      <c r="F215" s="232"/>
    </row>
    <row r="216" spans="1:79" s="17" customFormat="1">
      <c r="A216" s="166" t="s">
        <v>225</v>
      </c>
      <c r="B216" s="793" t="s">
        <v>226</v>
      </c>
      <c r="C216" s="793"/>
      <c r="D216" s="793"/>
      <c r="E216" s="794"/>
      <c r="F216" s="41">
        <f>SUM(F175:F215)</f>
        <v>0</v>
      </c>
      <c r="G216" s="10"/>
      <c r="H216" s="193"/>
      <c r="I216" s="193"/>
      <c r="J216" s="193"/>
      <c r="K216" s="19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3"/>
      <c r="BB216" s="203"/>
      <c r="BC216" s="203"/>
      <c r="BD216" s="203"/>
      <c r="BE216" s="203"/>
      <c r="BF216" s="203"/>
      <c r="BG216" s="203"/>
      <c r="BH216" s="203"/>
      <c r="BI216" s="203"/>
      <c r="BJ216" s="203"/>
      <c r="BK216" s="203"/>
      <c r="BL216" s="203"/>
      <c r="BM216" s="203"/>
      <c r="BN216" s="203"/>
      <c r="BO216" s="203"/>
      <c r="BP216" s="203"/>
      <c r="BQ216" s="203"/>
      <c r="BR216" s="203"/>
      <c r="BS216" s="203"/>
      <c r="BT216" s="203"/>
      <c r="BU216" s="203"/>
      <c r="BV216" s="203"/>
      <c r="BW216" s="203"/>
      <c r="BX216" s="203"/>
      <c r="BY216" s="203"/>
      <c r="BZ216" s="203"/>
      <c r="CA216" s="203"/>
    </row>
    <row r="217" spans="1:79">
      <c r="A217" s="161"/>
      <c r="B217" s="161"/>
      <c r="C217" s="161"/>
      <c r="D217" s="74"/>
      <c r="E217" s="241"/>
      <c r="F217" s="232"/>
    </row>
    <row r="218" spans="1:79" s="17" customFormat="1">
      <c r="A218" s="165" t="s">
        <v>228</v>
      </c>
      <c r="B218" s="792" t="s">
        <v>233</v>
      </c>
      <c r="C218" s="793"/>
      <c r="D218" s="793"/>
      <c r="E218" s="793"/>
      <c r="F218" s="794">
        <f>SUM(F201:F217)</f>
        <v>0</v>
      </c>
      <c r="G218" s="10"/>
      <c r="H218" s="193"/>
      <c r="I218" s="193"/>
      <c r="J218" s="193"/>
      <c r="K218" s="19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3"/>
      <c r="AN218" s="203"/>
      <c r="AO218" s="203"/>
      <c r="AP218" s="203"/>
      <c r="AQ218" s="203"/>
      <c r="AR218" s="203"/>
      <c r="AS218" s="203"/>
      <c r="AT218" s="203"/>
      <c r="AU218" s="203"/>
      <c r="AV218" s="203"/>
      <c r="AW218" s="203"/>
      <c r="AX218" s="203"/>
      <c r="AY218" s="203"/>
      <c r="AZ218" s="203"/>
      <c r="BA218" s="203"/>
      <c r="BB218" s="203"/>
      <c r="BC218" s="203"/>
      <c r="BD218" s="203"/>
      <c r="BE218" s="203"/>
      <c r="BF218" s="203"/>
      <c r="BG218" s="203"/>
      <c r="BH218" s="203"/>
      <c r="BI218" s="203"/>
      <c r="BJ218" s="203"/>
      <c r="BK218" s="203"/>
      <c r="BL218" s="203"/>
      <c r="BM218" s="203"/>
      <c r="BN218" s="203"/>
      <c r="BO218" s="203"/>
      <c r="BP218" s="203"/>
      <c r="BQ218" s="203"/>
      <c r="BR218" s="203"/>
      <c r="BS218" s="203"/>
      <c r="BT218" s="203"/>
      <c r="BU218" s="203"/>
      <c r="BV218" s="203"/>
      <c r="BW218" s="203"/>
      <c r="BX218" s="203"/>
      <c r="BY218" s="203"/>
      <c r="BZ218" s="203"/>
      <c r="CA218" s="203"/>
    </row>
    <row r="219" spans="1:79" ht="17.25" customHeight="1">
      <c r="A219" s="161"/>
      <c r="B219" s="161"/>
      <c r="C219" s="161"/>
      <c r="D219" s="74"/>
      <c r="E219" s="241"/>
      <c r="F219" s="232"/>
    </row>
    <row r="220" spans="1:79" ht="69" customHeight="1">
      <c r="A220" s="773" t="s">
        <v>1388</v>
      </c>
      <c r="B220" s="774"/>
      <c r="C220" s="774"/>
      <c r="D220" s="774"/>
      <c r="E220" s="774"/>
      <c r="F220" s="775"/>
    </row>
    <row r="221" spans="1:79" ht="15" customHeight="1">
      <c r="A221" s="164"/>
      <c r="B221" s="161"/>
      <c r="C221" s="161"/>
      <c r="D221" s="74"/>
      <c r="E221" s="241"/>
      <c r="F221" s="232"/>
    </row>
    <row r="222" spans="1:79" ht="68.25" customHeight="1">
      <c r="A222" s="779" t="s">
        <v>364</v>
      </c>
      <c r="B222" s="609" t="s">
        <v>1351</v>
      </c>
      <c r="C222" s="842"/>
      <c r="D222" s="842"/>
      <c r="E222" s="842"/>
      <c r="F222" s="843"/>
    </row>
    <row r="223" spans="1:79" ht="20.100000000000001" customHeight="1">
      <c r="A223" s="781"/>
      <c r="B223" s="613" t="s">
        <v>671</v>
      </c>
      <c r="C223" s="155" t="s">
        <v>0</v>
      </c>
      <c r="D223" s="153">
        <v>2</v>
      </c>
      <c r="E223" s="238"/>
      <c r="F223" s="218">
        <f>D223*E223</f>
        <v>0</v>
      </c>
    </row>
    <row r="224" spans="1:79" ht="43.5" customHeight="1">
      <c r="A224" s="987" t="s">
        <v>365</v>
      </c>
      <c r="B224" s="690" t="s">
        <v>1386</v>
      </c>
      <c r="C224" s="842"/>
      <c r="D224" s="842"/>
      <c r="E224" s="842"/>
      <c r="F224" s="843"/>
    </row>
    <row r="225" spans="1:6" ht="20.100000000000001" customHeight="1">
      <c r="A225" s="987"/>
      <c r="B225" s="650" t="s">
        <v>229</v>
      </c>
      <c r="C225" s="155" t="s">
        <v>129</v>
      </c>
      <c r="D225" s="153">
        <v>82</v>
      </c>
      <c r="E225" s="238"/>
      <c r="F225" s="218">
        <f>D225*E225</f>
        <v>0</v>
      </c>
    </row>
    <row r="226" spans="1:6" ht="30" customHeight="1">
      <c r="A226" s="987"/>
      <c r="B226" s="690" t="s">
        <v>230</v>
      </c>
      <c r="C226" s="155" t="s">
        <v>129</v>
      </c>
      <c r="D226" s="153">
        <v>9.9</v>
      </c>
      <c r="E226" s="238"/>
      <c r="F226" s="218">
        <f>D226*E226</f>
        <v>0</v>
      </c>
    </row>
    <row r="227" spans="1:6" ht="41.25" customHeight="1">
      <c r="A227" s="888" t="s">
        <v>366</v>
      </c>
      <c r="B227" s="612" t="s">
        <v>1352</v>
      </c>
      <c r="C227" s="842"/>
      <c r="D227" s="842"/>
      <c r="E227" s="842"/>
      <c r="F227" s="843"/>
    </row>
    <row r="228" spans="1:6" ht="20.100000000000001" customHeight="1">
      <c r="A228" s="888"/>
      <c r="B228" s="414" t="s">
        <v>665</v>
      </c>
      <c r="C228" s="155" t="s">
        <v>1</v>
      </c>
      <c r="D228" s="153">
        <v>23</v>
      </c>
      <c r="E228" s="238"/>
      <c r="F228" s="218">
        <f>D228*E228</f>
        <v>0</v>
      </c>
    </row>
    <row r="229" spans="1:6" ht="41.25" customHeight="1">
      <c r="A229" s="888" t="s">
        <v>367</v>
      </c>
      <c r="B229" s="690" t="s">
        <v>1387</v>
      </c>
      <c r="C229" s="842"/>
      <c r="D229" s="842"/>
      <c r="E229" s="842"/>
      <c r="F229" s="843"/>
    </row>
    <row r="230" spans="1:6" ht="20.100000000000001" customHeight="1">
      <c r="A230" s="888"/>
      <c r="B230" s="651" t="s">
        <v>672</v>
      </c>
      <c r="C230" s="155" t="s">
        <v>129</v>
      </c>
      <c r="D230" s="153">
        <v>40</v>
      </c>
      <c r="E230" s="238"/>
      <c r="F230" s="218">
        <f>D230*E230</f>
        <v>0</v>
      </c>
    </row>
    <row r="231" spans="1:6" ht="40.5" customHeight="1">
      <c r="A231" s="916" t="s">
        <v>368</v>
      </c>
      <c r="B231" s="380" t="s">
        <v>1353</v>
      </c>
      <c r="C231" s="953"/>
      <c r="D231" s="953"/>
      <c r="E231" s="953"/>
      <c r="F231" s="954"/>
    </row>
    <row r="232" spans="1:6" ht="20.100000000000001" customHeight="1">
      <c r="A232" s="888"/>
      <c r="B232" s="628" t="s">
        <v>664</v>
      </c>
      <c r="C232" s="224" t="s">
        <v>129</v>
      </c>
      <c r="D232" s="225">
        <v>5</v>
      </c>
      <c r="E232" s="238"/>
      <c r="F232" s="226">
        <f>D232*E232</f>
        <v>0</v>
      </c>
    </row>
    <row r="233" spans="1:6" ht="92.25" customHeight="1">
      <c r="A233" s="819" t="s">
        <v>369</v>
      </c>
      <c r="B233" s="385" t="s">
        <v>1354</v>
      </c>
      <c r="C233" s="953"/>
      <c r="D233" s="953"/>
      <c r="E233" s="953"/>
      <c r="F233" s="954"/>
    </row>
    <row r="234" spans="1:6" ht="20.100000000000001" customHeight="1">
      <c r="A234" s="820"/>
      <c r="B234" s="628" t="s">
        <v>664</v>
      </c>
      <c r="C234" s="227" t="s">
        <v>129</v>
      </c>
      <c r="D234" s="228">
        <v>5.5</v>
      </c>
      <c r="E234" s="238"/>
      <c r="F234" s="240">
        <f>D234*E234</f>
        <v>0</v>
      </c>
    </row>
    <row r="235" spans="1:6" ht="66.75" customHeight="1">
      <c r="A235" s="819" t="s">
        <v>370</v>
      </c>
      <c r="B235" s="385" t="s">
        <v>1355</v>
      </c>
      <c r="C235" s="953"/>
      <c r="D235" s="953"/>
      <c r="E235" s="953"/>
      <c r="F235" s="954"/>
    </row>
    <row r="236" spans="1:6" ht="20.100000000000001" customHeight="1">
      <c r="A236" s="901"/>
      <c r="B236" s="601" t="s">
        <v>701</v>
      </c>
      <c r="C236" s="155" t="s">
        <v>0</v>
      </c>
      <c r="D236" s="153">
        <v>5</v>
      </c>
      <c r="E236" s="238"/>
      <c r="F236" s="218">
        <f>D236*E236</f>
        <v>0</v>
      </c>
    </row>
    <row r="237" spans="1:6" ht="20.100000000000001" customHeight="1">
      <c r="A237" s="901"/>
      <c r="B237" s="602" t="s">
        <v>1046</v>
      </c>
      <c r="C237" s="155" t="s">
        <v>0</v>
      </c>
      <c r="D237" s="153">
        <v>0.5</v>
      </c>
      <c r="E237" s="238"/>
      <c r="F237" s="218">
        <f>D237*E237</f>
        <v>0</v>
      </c>
    </row>
    <row r="238" spans="1:6" ht="59.25" customHeight="1">
      <c r="A238" s="819" t="s">
        <v>371</v>
      </c>
      <c r="B238" s="384" t="s">
        <v>1356</v>
      </c>
      <c r="C238" s="842"/>
      <c r="D238" s="842"/>
      <c r="E238" s="842"/>
      <c r="F238" s="843"/>
    </row>
    <row r="239" spans="1:6" ht="20.100000000000001" customHeight="1">
      <c r="A239" s="901"/>
      <c r="B239" s="629" t="s">
        <v>1046</v>
      </c>
      <c r="C239" s="155" t="s">
        <v>0</v>
      </c>
      <c r="D239" s="153">
        <v>0.5</v>
      </c>
      <c r="E239" s="238"/>
      <c r="F239" s="218">
        <f>D239*E239</f>
        <v>0</v>
      </c>
    </row>
    <row r="240" spans="1:6" ht="183" customHeight="1">
      <c r="A240" s="888" t="s">
        <v>372</v>
      </c>
      <c r="B240" s="384" t="s">
        <v>1357</v>
      </c>
      <c r="C240" s="842"/>
      <c r="D240" s="842"/>
      <c r="E240" s="842"/>
      <c r="F240" s="843"/>
    </row>
    <row r="241" spans="1:6" ht="25.5">
      <c r="A241" s="888"/>
      <c r="B241" s="80" t="s">
        <v>702</v>
      </c>
      <c r="C241" s="409" t="s">
        <v>129</v>
      </c>
      <c r="D241" s="73">
        <v>29</v>
      </c>
      <c r="E241" s="238"/>
      <c r="F241" s="218">
        <f>D241*E241</f>
        <v>0</v>
      </c>
    </row>
    <row r="242" spans="1:6" ht="20.100000000000001" customHeight="1">
      <c r="A242" s="888"/>
      <c r="B242" s="80" t="s">
        <v>703</v>
      </c>
      <c r="C242" s="409" t="s">
        <v>129</v>
      </c>
      <c r="D242" s="73">
        <v>20.5</v>
      </c>
      <c r="E242" s="238"/>
      <c r="F242" s="218">
        <f>D242*E242</f>
        <v>0</v>
      </c>
    </row>
    <row r="243" spans="1:6" ht="25.5">
      <c r="A243" s="888"/>
      <c r="B243" s="81" t="s">
        <v>704</v>
      </c>
      <c r="C243" s="409" t="s">
        <v>129</v>
      </c>
      <c r="D243" s="73">
        <v>12.3</v>
      </c>
      <c r="E243" s="238"/>
      <c r="F243" s="218">
        <f>D243*E243</f>
        <v>0</v>
      </c>
    </row>
    <row r="244" spans="1:6" ht="20.100000000000001" customHeight="1">
      <c r="A244" s="888"/>
      <c r="B244" s="330" t="s">
        <v>1045</v>
      </c>
      <c r="C244" s="409" t="s">
        <v>1</v>
      </c>
      <c r="D244" s="73">
        <v>10</v>
      </c>
      <c r="E244" s="238"/>
      <c r="F244" s="218">
        <f>D244*E244</f>
        <v>0</v>
      </c>
    </row>
    <row r="245" spans="1:6" ht="88.5" customHeight="1">
      <c r="A245" s="819" t="s">
        <v>373</v>
      </c>
      <c r="B245" s="71" t="s">
        <v>1225</v>
      </c>
      <c r="C245" s="842"/>
      <c r="D245" s="842"/>
      <c r="E245" s="842"/>
      <c r="F245" s="843"/>
    </row>
    <row r="246" spans="1:6" ht="20.100000000000001" customHeight="1">
      <c r="A246" s="820"/>
      <c r="B246" s="628" t="s">
        <v>1011</v>
      </c>
      <c r="C246" s="155" t="s">
        <v>136</v>
      </c>
      <c r="D246" s="153">
        <v>1</v>
      </c>
      <c r="E246" s="238"/>
      <c r="F246" s="218">
        <f>D246*E246</f>
        <v>0</v>
      </c>
    </row>
    <row r="247" spans="1:6" ht="180" customHeight="1">
      <c r="A247" s="888" t="s">
        <v>374</v>
      </c>
      <c r="B247" s="384" t="s">
        <v>1358</v>
      </c>
      <c r="C247" s="842"/>
      <c r="D247" s="842"/>
      <c r="E247" s="842"/>
      <c r="F247" s="843"/>
    </row>
    <row r="248" spans="1:6" ht="20.100000000000001" customHeight="1">
      <c r="A248" s="888"/>
      <c r="B248" s="630" t="s">
        <v>705</v>
      </c>
      <c r="C248" s="151" t="s">
        <v>129</v>
      </c>
      <c r="D248" s="153">
        <v>17.600000000000001</v>
      </c>
      <c r="E248" s="238"/>
      <c r="F248" s="218">
        <f>D248*E248</f>
        <v>0</v>
      </c>
    </row>
    <row r="249" spans="1:6" ht="20.100000000000001" customHeight="1">
      <c r="A249" s="888"/>
      <c r="B249" s="627" t="s">
        <v>706</v>
      </c>
      <c r="C249" s="151" t="s">
        <v>129</v>
      </c>
      <c r="D249" s="153">
        <v>82</v>
      </c>
      <c r="E249" s="238"/>
      <c r="F249" s="218">
        <f>D249*E249</f>
        <v>0</v>
      </c>
    </row>
    <row r="250" spans="1:6" ht="20.100000000000001" customHeight="1">
      <c r="A250" s="888"/>
      <c r="B250" s="630" t="s">
        <v>707</v>
      </c>
      <c r="C250" s="151" t="s">
        <v>129</v>
      </c>
      <c r="D250" s="153">
        <v>9.9</v>
      </c>
      <c r="E250" s="238"/>
      <c r="F250" s="218">
        <f>D250*E250</f>
        <v>0</v>
      </c>
    </row>
    <row r="251" spans="1:6" ht="20.100000000000001" customHeight="1">
      <c r="A251" s="888"/>
      <c r="B251" s="630" t="s">
        <v>708</v>
      </c>
      <c r="C251" s="151" t="s">
        <v>1</v>
      </c>
      <c r="D251" s="153">
        <v>30</v>
      </c>
      <c r="E251" s="238"/>
      <c r="F251" s="218">
        <f>D251*E251</f>
        <v>0</v>
      </c>
    </row>
    <row r="252" spans="1:6" ht="179.25" customHeight="1">
      <c r="A252" s="888" t="s">
        <v>375</v>
      </c>
      <c r="B252" s="384" t="s">
        <v>1359</v>
      </c>
      <c r="C252" s="842"/>
      <c r="D252" s="842"/>
      <c r="E252" s="842"/>
      <c r="F252" s="843"/>
    </row>
    <row r="253" spans="1:6" ht="25.5">
      <c r="A253" s="888"/>
      <c r="B253" s="82" t="s">
        <v>709</v>
      </c>
      <c r="C253" s="155" t="s">
        <v>129</v>
      </c>
      <c r="D253" s="153">
        <v>21</v>
      </c>
      <c r="E253" s="238"/>
      <c r="F253" s="218">
        <f>D253*E253</f>
        <v>0</v>
      </c>
    </row>
    <row r="254" spans="1:6" ht="180.75" customHeight="1">
      <c r="A254" s="888" t="s">
        <v>376</v>
      </c>
      <c r="B254" s="384" t="s">
        <v>1360</v>
      </c>
      <c r="C254" s="842"/>
      <c r="D254" s="842"/>
      <c r="E254" s="842"/>
      <c r="F254" s="843"/>
    </row>
    <row r="255" spans="1:6" ht="20.100000000000001" customHeight="1">
      <c r="A255" s="888"/>
      <c r="B255" s="631" t="s">
        <v>710</v>
      </c>
      <c r="C255" s="155" t="s">
        <v>129</v>
      </c>
      <c r="D255" s="153">
        <v>12</v>
      </c>
      <c r="E255" s="238"/>
      <c r="F255" s="218">
        <f>D255*E255</f>
        <v>0</v>
      </c>
    </row>
    <row r="256" spans="1:6" ht="20.100000000000001" customHeight="1">
      <c r="A256" s="888"/>
      <c r="B256" s="631" t="s">
        <v>711</v>
      </c>
      <c r="C256" s="155" t="s">
        <v>129</v>
      </c>
      <c r="D256" s="153">
        <v>1.7</v>
      </c>
      <c r="E256" s="238"/>
      <c r="F256" s="218">
        <f>D256*E256</f>
        <v>0</v>
      </c>
    </row>
    <row r="257" spans="1:79" ht="20.100000000000001" customHeight="1">
      <c r="A257" s="888"/>
      <c r="B257" s="628" t="s">
        <v>712</v>
      </c>
      <c r="C257" s="155" t="s">
        <v>129</v>
      </c>
      <c r="D257" s="153">
        <v>2.0499999999999998</v>
      </c>
      <c r="E257" s="238"/>
      <c r="F257" s="218">
        <f>D257*E257</f>
        <v>0</v>
      </c>
    </row>
    <row r="258" spans="1:79">
      <c r="A258" s="888" t="s">
        <v>377</v>
      </c>
      <c r="B258" s="935" t="s">
        <v>1389</v>
      </c>
      <c r="C258" s="903"/>
      <c r="D258" s="904"/>
      <c r="E258" s="904"/>
      <c r="F258" s="905"/>
    </row>
    <row r="259" spans="1:79" ht="108" customHeight="1">
      <c r="A259" s="888"/>
      <c r="B259" s="935"/>
      <c r="C259" s="909"/>
      <c r="D259" s="910"/>
      <c r="E259" s="910"/>
      <c r="F259" s="911"/>
    </row>
    <row r="260" spans="1:79" ht="20.100000000000001" customHeight="1">
      <c r="A260" s="888"/>
      <c r="B260" s="630" t="s">
        <v>231</v>
      </c>
      <c r="C260" s="155" t="s">
        <v>1</v>
      </c>
      <c r="D260" s="153">
        <v>23</v>
      </c>
      <c r="E260" s="238"/>
      <c r="F260" s="218">
        <f>D260*E260</f>
        <v>0</v>
      </c>
    </row>
    <row r="261" spans="1:79" ht="105.75" customHeight="1">
      <c r="A261" s="819" t="s">
        <v>378</v>
      </c>
      <c r="B261" s="223" t="s">
        <v>1361</v>
      </c>
      <c r="C261" s="903"/>
      <c r="D261" s="904"/>
      <c r="E261" s="904"/>
      <c r="F261" s="904"/>
    </row>
    <row r="262" spans="1:79" ht="20.100000000000001" customHeight="1">
      <c r="A262" s="820"/>
      <c r="B262" s="628" t="s">
        <v>664</v>
      </c>
      <c r="C262" s="155" t="s">
        <v>129</v>
      </c>
      <c r="D262" s="153">
        <v>76</v>
      </c>
      <c r="E262" s="238"/>
      <c r="F262" s="218">
        <f>D262*E262</f>
        <v>0</v>
      </c>
    </row>
    <row r="263" spans="1:79">
      <c r="A263" s="161"/>
      <c r="B263" s="161"/>
      <c r="C263" s="161"/>
      <c r="D263" s="74"/>
      <c r="E263" s="241"/>
      <c r="F263" s="232"/>
    </row>
    <row r="264" spans="1:79" s="17" customFormat="1">
      <c r="A264" s="165" t="s">
        <v>228</v>
      </c>
      <c r="B264" s="83" t="s">
        <v>232</v>
      </c>
      <c r="C264" s="21"/>
      <c r="D264" s="77"/>
      <c r="E264" s="84"/>
      <c r="F264" s="41">
        <f>SUM(F223:F263)</f>
        <v>0</v>
      </c>
      <c r="G264" s="10"/>
      <c r="H264" s="193"/>
      <c r="I264" s="193"/>
      <c r="J264" s="193"/>
      <c r="K264" s="193"/>
      <c r="L264" s="193"/>
      <c r="M264" s="193"/>
      <c r="N264" s="193"/>
      <c r="O264" s="193"/>
      <c r="P264" s="193"/>
      <c r="Q264" s="193"/>
      <c r="R264" s="193"/>
      <c r="S264" s="203"/>
      <c r="T264" s="203"/>
      <c r="U264" s="203"/>
      <c r="V264" s="203"/>
      <c r="W264" s="203"/>
      <c r="X264" s="203"/>
      <c r="Y264" s="203"/>
      <c r="Z264" s="203"/>
      <c r="AA264" s="203"/>
      <c r="AB264" s="203"/>
      <c r="AC264" s="203"/>
      <c r="AD264" s="203"/>
      <c r="AE264" s="203"/>
      <c r="AF264" s="203"/>
      <c r="AG264" s="203"/>
      <c r="AH264" s="203"/>
      <c r="AI264" s="203"/>
      <c r="AJ264" s="203"/>
      <c r="AK264" s="203"/>
      <c r="AL264" s="203"/>
      <c r="AM264" s="203"/>
      <c r="AN264" s="203"/>
      <c r="AO264" s="203"/>
      <c r="AP264" s="203"/>
      <c r="AQ264" s="203"/>
      <c r="AR264" s="203"/>
      <c r="AS264" s="203"/>
      <c r="AT264" s="203"/>
      <c r="AU264" s="203"/>
      <c r="AV264" s="203"/>
      <c r="AW264" s="203"/>
      <c r="AX264" s="203"/>
      <c r="AY264" s="203"/>
      <c r="AZ264" s="203"/>
      <c r="BA264" s="203"/>
      <c r="BB264" s="203"/>
      <c r="BC264" s="203"/>
      <c r="BD264" s="203"/>
      <c r="BE264" s="203"/>
      <c r="BF264" s="203"/>
      <c r="BG264" s="203"/>
      <c r="BH264" s="203"/>
      <c r="BI264" s="203"/>
      <c r="BJ264" s="203"/>
      <c r="BK264" s="203"/>
      <c r="BL264" s="203"/>
      <c r="BM264" s="203"/>
      <c r="BN264" s="203"/>
      <c r="BO264" s="203"/>
      <c r="BP264" s="203"/>
      <c r="BQ264" s="203"/>
      <c r="BR264" s="203"/>
      <c r="BS264" s="203"/>
      <c r="BT264" s="203"/>
      <c r="BU264" s="203"/>
      <c r="BV264" s="203"/>
      <c r="BW264" s="203"/>
      <c r="BX264" s="203"/>
      <c r="BY264" s="203"/>
      <c r="BZ264" s="203"/>
      <c r="CA264" s="203"/>
    </row>
    <row r="265" spans="1:79">
      <c r="A265" s="161"/>
      <c r="B265" s="161"/>
      <c r="C265" s="161"/>
      <c r="D265" s="74"/>
      <c r="E265" s="241"/>
      <c r="F265" s="232"/>
    </row>
    <row r="266" spans="1:79" s="17" customFormat="1">
      <c r="A266" s="165" t="s">
        <v>234</v>
      </c>
      <c r="B266" s="792" t="s">
        <v>1226</v>
      </c>
      <c r="C266" s="793"/>
      <c r="D266" s="793"/>
      <c r="E266" s="793"/>
      <c r="F266" s="794"/>
      <c r="G266" s="10"/>
      <c r="H266" s="193"/>
      <c r="I266" s="193"/>
      <c r="J266" s="193"/>
      <c r="K266" s="193"/>
      <c r="L266" s="193"/>
      <c r="M266" s="193"/>
      <c r="N266" s="193"/>
      <c r="O266" s="193"/>
      <c r="P266" s="193"/>
      <c r="Q266" s="193"/>
      <c r="R266" s="193"/>
      <c r="S266" s="203"/>
      <c r="T266" s="203"/>
      <c r="U266" s="203"/>
      <c r="V266" s="203"/>
      <c r="W266" s="203"/>
      <c r="X266" s="203"/>
      <c r="Y266" s="203"/>
      <c r="Z266" s="203"/>
      <c r="AA266" s="203"/>
      <c r="AB266" s="203"/>
      <c r="AC266" s="203"/>
      <c r="AD266" s="203"/>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3"/>
      <c r="AZ266" s="203"/>
      <c r="BA266" s="203"/>
      <c r="BB266" s="203"/>
      <c r="BC266" s="203"/>
      <c r="BD266" s="203"/>
      <c r="BE266" s="203"/>
      <c r="BF266" s="203"/>
      <c r="BG266" s="203"/>
      <c r="BH266" s="203"/>
      <c r="BI266" s="203"/>
      <c r="BJ266" s="203"/>
      <c r="BK266" s="203"/>
      <c r="BL266" s="203"/>
      <c r="BM266" s="203"/>
      <c r="BN266" s="203"/>
      <c r="BO266" s="203"/>
      <c r="BP266" s="203"/>
      <c r="BQ266" s="203"/>
      <c r="BR266" s="203"/>
      <c r="BS266" s="203"/>
      <c r="BT266" s="203"/>
      <c r="BU266" s="203"/>
      <c r="BV266" s="203"/>
      <c r="BW266" s="203"/>
      <c r="BX266" s="203"/>
      <c r="BY266" s="203"/>
      <c r="BZ266" s="203"/>
      <c r="CA266" s="203"/>
    </row>
    <row r="267" spans="1:79" ht="19.5" customHeight="1">
      <c r="A267" s="161"/>
      <c r="B267" s="161"/>
      <c r="C267" s="161"/>
      <c r="D267" s="74"/>
      <c r="E267" s="241"/>
      <c r="F267" s="232"/>
    </row>
    <row r="268" spans="1:79" ht="81" customHeight="1">
      <c r="A268" s="776" t="s">
        <v>1390</v>
      </c>
      <c r="B268" s="777"/>
      <c r="C268" s="777"/>
      <c r="D268" s="777"/>
      <c r="E268" s="777"/>
      <c r="F268" s="778"/>
    </row>
    <row r="269" spans="1:79" ht="235.5" customHeight="1">
      <c r="A269" s="789" t="s">
        <v>1391</v>
      </c>
      <c r="B269" s="790"/>
      <c r="C269" s="790"/>
      <c r="D269" s="790"/>
      <c r="E269" s="790"/>
      <c r="F269" s="791"/>
    </row>
    <row r="270" spans="1:79" ht="18" customHeight="1">
      <c r="A270" s="161"/>
      <c r="B270" s="161"/>
      <c r="C270" s="161"/>
      <c r="D270" s="74"/>
      <c r="E270" s="241"/>
      <c r="F270" s="232"/>
    </row>
    <row r="271" spans="1:79" ht="261" customHeight="1">
      <c r="A271" s="819" t="s">
        <v>379</v>
      </c>
      <c r="B271" s="385" t="s">
        <v>1330</v>
      </c>
      <c r="C271" s="842"/>
      <c r="D271" s="842"/>
      <c r="E271" s="842"/>
      <c r="F271" s="843"/>
    </row>
    <row r="272" spans="1:79" ht="20.100000000000001" customHeight="1">
      <c r="A272" s="820"/>
      <c r="B272" s="632" t="s">
        <v>673</v>
      </c>
      <c r="C272" s="155" t="s">
        <v>1</v>
      </c>
      <c r="D272" s="153">
        <v>3264</v>
      </c>
      <c r="E272" s="238"/>
      <c r="F272" s="218">
        <f>D272*E272</f>
        <v>0</v>
      </c>
    </row>
    <row r="273" spans="1:80" ht="53.25" customHeight="1">
      <c r="A273" s="971" t="s">
        <v>380</v>
      </c>
      <c r="B273" s="314" t="s">
        <v>674</v>
      </c>
      <c r="C273" s="873"/>
      <c r="D273" s="842"/>
      <c r="E273" s="842"/>
      <c r="F273" s="842"/>
    </row>
    <row r="274" spans="1:80" ht="20.100000000000001" customHeight="1">
      <c r="A274" s="971"/>
      <c r="B274" s="633" t="s">
        <v>673</v>
      </c>
      <c r="C274" s="155" t="s">
        <v>1</v>
      </c>
      <c r="D274" s="153">
        <v>15</v>
      </c>
      <c r="E274" s="238"/>
      <c r="F274" s="218">
        <f>D274*E274</f>
        <v>0</v>
      </c>
    </row>
    <row r="275" spans="1:80" ht="258" customHeight="1">
      <c r="A275" s="819" t="s">
        <v>381</v>
      </c>
      <c r="B275" s="401" t="s">
        <v>1329</v>
      </c>
      <c r="C275" s="912"/>
      <c r="D275" s="912"/>
      <c r="E275" s="912"/>
      <c r="F275" s="912"/>
    </row>
    <row r="276" spans="1:80" ht="20.100000000000001" customHeight="1">
      <c r="A276" s="820"/>
      <c r="B276" s="599" t="s">
        <v>675</v>
      </c>
      <c r="C276" s="155" t="s">
        <v>1</v>
      </c>
      <c r="D276" s="153">
        <v>327</v>
      </c>
      <c r="E276" s="238"/>
      <c r="F276" s="218">
        <f>D276*E276</f>
        <v>0</v>
      </c>
    </row>
    <row r="277" spans="1:80" s="169" customFormat="1" ht="12.75" customHeight="1">
      <c r="A277" s="167"/>
      <c r="B277" s="168"/>
      <c r="C277" s="168"/>
      <c r="D277" s="168"/>
      <c r="E277" s="246"/>
      <c r="F277" s="235"/>
      <c r="G277" s="10"/>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210"/>
    </row>
    <row r="278" spans="1:80" s="17" customFormat="1" ht="15" customHeight="1">
      <c r="A278" s="165" t="s">
        <v>234</v>
      </c>
      <c r="B278" s="792" t="s">
        <v>236</v>
      </c>
      <c r="C278" s="793"/>
      <c r="D278" s="793"/>
      <c r="E278" s="794"/>
      <c r="F278" s="84">
        <f>SUM(F272:F277)</f>
        <v>0</v>
      </c>
      <c r="G278" s="10"/>
      <c r="H278" s="193"/>
      <c r="I278" s="193"/>
      <c r="J278" s="193"/>
      <c r="K278" s="193"/>
      <c r="L278" s="193"/>
      <c r="M278" s="193"/>
      <c r="N278" s="193"/>
      <c r="O278" s="193"/>
      <c r="P278" s="193"/>
      <c r="Q278" s="193"/>
      <c r="R278" s="193"/>
      <c r="S278" s="193"/>
      <c r="T278" s="193"/>
      <c r="U278" s="193"/>
      <c r="V278" s="193"/>
      <c r="W278" s="193"/>
      <c r="X278" s="193"/>
      <c r="Y278" s="193"/>
      <c r="Z278" s="193"/>
      <c r="AA278" s="193"/>
      <c r="AB278" s="193"/>
      <c r="AC278" s="193"/>
      <c r="AD278" s="193"/>
      <c r="AE278" s="193"/>
      <c r="AF278" s="193"/>
      <c r="AG278" s="193"/>
      <c r="AH278" s="193"/>
      <c r="AI278" s="193"/>
      <c r="AJ278" s="193"/>
      <c r="AK278" s="193"/>
      <c r="AL278" s="193"/>
      <c r="AM278" s="193"/>
      <c r="AN278" s="203"/>
      <c r="AO278" s="203"/>
      <c r="AP278" s="203"/>
      <c r="AQ278" s="203"/>
      <c r="AR278" s="203"/>
      <c r="AS278" s="203"/>
      <c r="AT278" s="203"/>
      <c r="AU278" s="203"/>
      <c r="AV278" s="203"/>
      <c r="AW278" s="203"/>
      <c r="AX278" s="203"/>
      <c r="AY278" s="203"/>
      <c r="AZ278" s="203"/>
      <c r="BA278" s="203"/>
      <c r="BB278" s="203"/>
      <c r="BC278" s="203"/>
      <c r="BD278" s="203"/>
      <c r="BE278" s="203"/>
      <c r="BF278" s="203"/>
      <c r="BG278" s="203"/>
      <c r="BH278" s="203"/>
      <c r="BI278" s="203"/>
      <c r="BJ278" s="203"/>
      <c r="BK278" s="203"/>
      <c r="BL278" s="203"/>
      <c r="BM278" s="203"/>
      <c r="BN278" s="203"/>
      <c r="BO278" s="203"/>
      <c r="BP278" s="203"/>
      <c r="BQ278" s="203"/>
      <c r="BR278" s="203"/>
      <c r="BS278" s="203"/>
      <c r="BT278" s="203"/>
      <c r="BU278" s="203"/>
      <c r="BV278" s="203"/>
      <c r="BW278" s="203"/>
      <c r="BX278" s="203"/>
      <c r="BY278" s="203"/>
      <c r="BZ278" s="203"/>
      <c r="CA278" s="203"/>
    </row>
    <row r="279" spans="1:80">
      <c r="A279" s="161"/>
      <c r="B279" s="161"/>
      <c r="C279" s="161"/>
      <c r="D279" s="74"/>
      <c r="E279" s="241"/>
      <c r="F279" s="232"/>
    </row>
    <row r="280" spans="1:80" s="17" customFormat="1" ht="15" customHeight="1">
      <c r="A280" s="165" t="s">
        <v>237</v>
      </c>
      <c r="B280" s="792" t="s">
        <v>238</v>
      </c>
      <c r="C280" s="793"/>
      <c r="D280" s="793"/>
      <c r="E280" s="793"/>
      <c r="F280" s="794"/>
      <c r="G280" s="10"/>
      <c r="H280" s="193"/>
      <c r="I280" s="193"/>
      <c r="J280" s="193"/>
      <c r="K280" s="193"/>
      <c r="L280" s="193"/>
      <c r="M280" s="193"/>
      <c r="N280" s="193"/>
      <c r="O280" s="193"/>
      <c r="P280" s="193"/>
      <c r="Q280" s="193"/>
      <c r="R280" s="193"/>
      <c r="S280" s="193"/>
      <c r="T280" s="193"/>
      <c r="U280" s="193"/>
      <c r="V280" s="193"/>
      <c r="W280" s="193"/>
      <c r="X280" s="193"/>
      <c r="Y280" s="193"/>
      <c r="Z280" s="193"/>
      <c r="AA280" s="193"/>
      <c r="AB280" s="193"/>
      <c r="AC280" s="193"/>
      <c r="AD280" s="193"/>
      <c r="AE280" s="193"/>
      <c r="AF280" s="193"/>
      <c r="AG280" s="193"/>
      <c r="AH280" s="193"/>
      <c r="AI280" s="193"/>
      <c r="AJ280" s="193"/>
      <c r="AK280" s="193"/>
      <c r="AL280" s="193"/>
      <c r="AM280" s="193"/>
      <c r="AN280" s="203"/>
      <c r="AO280" s="203"/>
      <c r="AP280" s="203"/>
      <c r="AQ280" s="203"/>
      <c r="AR280" s="203"/>
      <c r="AS280" s="203"/>
      <c r="AT280" s="203"/>
      <c r="AU280" s="203"/>
      <c r="AV280" s="203"/>
      <c r="AW280" s="203"/>
      <c r="AX280" s="203"/>
      <c r="AY280" s="203"/>
      <c r="AZ280" s="203"/>
      <c r="BA280" s="203"/>
      <c r="BB280" s="203"/>
      <c r="BC280" s="203"/>
      <c r="BD280" s="203"/>
      <c r="BE280" s="203"/>
      <c r="BF280" s="203"/>
      <c r="BG280" s="203"/>
      <c r="BH280" s="203"/>
      <c r="BI280" s="203"/>
      <c r="BJ280" s="203"/>
      <c r="BK280" s="203"/>
      <c r="BL280" s="203"/>
      <c r="BM280" s="203"/>
      <c r="BN280" s="203"/>
      <c r="BO280" s="203"/>
      <c r="BP280" s="203"/>
      <c r="BQ280" s="203"/>
      <c r="BR280" s="203"/>
      <c r="BS280" s="203"/>
      <c r="BT280" s="203"/>
      <c r="BU280" s="203"/>
      <c r="BV280" s="203"/>
      <c r="BW280" s="203"/>
      <c r="BX280" s="203"/>
      <c r="BY280" s="203"/>
      <c r="BZ280" s="203"/>
      <c r="CA280" s="203"/>
    </row>
    <row r="281" spans="1:80">
      <c r="A281" s="161"/>
      <c r="B281" s="161"/>
      <c r="C281" s="161"/>
      <c r="D281" s="74"/>
      <c r="E281" s="241"/>
      <c r="F281" s="232"/>
    </row>
    <row r="282" spans="1:80" ht="127.5">
      <c r="A282" s="971" t="s">
        <v>382</v>
      </c>
      <c r="B282" s="389" t="s">
        <v>1216</v>
      </c>
      <c r="C282" s="873"/>
      <c r="D282" s="842"/>
      <c r="E282" s="842"/>
      <c r="F282" s="843"/>
    </row>
    <row r="283" spans="1:80">
      <c r="A283" s="971"/>
      <c r="B283" s="65" t="s">
        <v>664</v>
      </c>
      <c r="C283" s="155" t="s">
        <v>129</v>
      </c>
      <c r="D283" s="153">
        <v>780</v>
      </c>
      <c r="E283" s="238"/>
      <c r="F283" s="218">
        <f>D283*E283</f>
        <v>0</v>
      </c>
    </row>
    <row r="284" spans="1:80" s="169" customFormat="1" ht="12.75" customHeight="1">
      <c r="A284" s="913"/>
      <c r="B284" s="899"/>
      <c r="C284" s="899"/>
      <c r="D284" s="899"/>
      <c r="E284" s="899"/>
      <c r="F284" s="900"/>
      <c r="G284" s="10"/>
      <c r="H284" s="193"/>
      <c r="I284" s="193"/>
      <c r="J284" s="193"/>
      <c r="K284" s="193"/>
      <c r="L284" s="193"/>
      <c r="M284" s="193"/>
      <c r="N284" s="193"/>
      <c r="O284" s="193"/>
      <c r="P284" s="193"/>
      <c r="Q284" s="193"/>
      <c r="R284" s="193"/>
      <c r="S284" s="193"/>
      <c r="T284" s="193"/>
      <c r="U284" s="193"/>
      <c r="V284" s="193"/>
      <c r="W284" s="193"/>
      <c r="X284" s="193"/>
      <c r="Y284" s="193"/>
      <c r="Z284" s="193"/>
      <c r="AA284" s="193"/>
      <c r="AB284" s="193"/>
      <c r="AC284" s="193"/>
      <c r="AD284" s="193"/>
      <c r="AE284" s="193"/>
      <c r="AF284" s="193"/>
      <c r="AG284" s="193"/>
      <c r="AH284" s="193"/>
      <c r="AI284" s="193"/>
      <c r="AJ284" s="193"/>
      <c r="AK284" s="193"/>
      <c r="AL284" s="193"/>
      <c r="AM284" s="193"/>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210"/>
    </row>
    <row r="285" spans="1:80" s="17" customFormat="1">
      <c r="A285" s="170" t="s">
        <v>237</v>
      </c>
      <c r="B285" s="792" t="s">
        <v>239</v>
      </c>
      <c r="C285" s="793"/>
      <c r="D285" s="793"/>
      <c r="E285" s="794"/>
      <c r="F285" s="41">
        <f>F283</f>
        <v>0</v>
      </c>
      <c r="G285" s="10"/>
      <c r="H285" s="193"/>
      <c r="I285" s="193"/>
      <c r="J285" s="193"/>
      <c r="K285" s="193"/>
      <c r="L285" s="193"/>
      <c r="M285" s="193"/>
      <c r="N285" s="193"/>
      <c r="O285" s="193"/>
      <c r="P285" s="193"/>
      <c r="Q285" s="193"/>
      <c r="R285" s="193"/>
      <c r="S285" s="193"/>
      <c r="T285" s="193"/>
      <c r="U285" s="193"/>
      <c r="V285" s="193"/>
      <c r="W285" s="193"/>
      <c r="X285" s="193"/>
      <c r="Y285" s="193"/>
      <c r="Z285" s="193"/>
      <c r="AA285" s="193"/>
      <c r="AB285" s="193"/>
      <c r="AC285" s="193"/>
      <c r="AD285" s="193"/>
      <c r="AE285" s="193"/>
      <c r="AF285" s="193"/>
      <c r="AG285" s="193"/>
      <c r="AH285" s="193"/>
      <c r="AI285" s="193"/>
      <c r="AJ285" s="193"/>
      <c r="AK285" s="193"/>
      <c r="AL285" s="193"/>
      <c r="AM285" s="193"/>
      <c r="AN285" s="203"/>
      <c r="AO285" s="203"/>
      <c r="AP285" s="203"/>
      <c r="AQ285" s="203"/>
      <c r="AR285" s="203"/>
      <c r="AS285" s="203"/>
      <c r="AT285" s="203"/>
      <c r="AU285" s="203"/>
      <c r="AV285" s="203"/>
      <c r="AW285" s="203"/>
      <c r="AX285" s="203"/>
      <c r="AY285" s="203"/>
      <c r="AZ285" s="203"/>
      <c r="BA285" s="203"/>
      <c r="BB285" s="203"/>
      <c r="BC285" s="203"/>
      <c r="BD285" s="203"/>
      <c r="BE285" s="203"/>
      <c r="BF285" s="203"/>
      <c r="BG285" s="203"/>
      <c r="BH285" s="203"/>
      <c r="BI285" s="203"/>
      <c r="BJ285" s="203"/>
      <c r="BK285" s="203"/>
      <c r="BL285" s="203"/>
      <c r="BM285" s="203"/>
      <c r="BN285" s="203"/>
      <c r="BO285" s="203"/>
      <c r="BP285" s="203"/>
      <c r="BQ285" s="203"/>
      <c r="BR285" s="203"/>
      <c r="BS285" s="203"/>
      <c r="BT285" s="203"/>
      <c r="BU285" s="203"/>
      <c r="BV285" s="203"/>
      <c r="BW285" s="203"/>
      <c r="BX285" s="203"/>
      <c r="BY285" s="203"/>
      <c r="BZ285" s="203"/>
      <c r="CA285" s="203"/>
    </row>
    <row r="286" spans="1:80" s="169" customFormat="1" ht="12.75" customHeight="1">
      <c r="A286" s="968"/>
      <c r="B286" s="969"/>
      <c r="C286" s="969"/>
      <c r="D286" s="969"/>
      <c r="E286" s="969"/>
      <c r="F286" s="970"/>
      <c r="G286" s="10"/>
      <c r="H286" s="193"/>
      <c r="I286" s="193"/>
      <c r="J286" s="193"/>
      <c r="K286" s="193"/>
      <c r="L286" s="193"/>
      <c r="M286" s="193"/>
      <c r="N286" s="193"/>
      <c r="O286" s="193"/>
      <c r="P286" s="193"/>
      <c r="Q286" s="193"/>
      <c r="R286" s="193"/>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210"/>
    </row>
    <row r="287" spans="1:80" s="17" customFormat="1">
      <c r="A287" s="165" t="s">
        <v>240</v>
      </c>
      <c r="B287" s="792" t="s">
        <v>241</v>
      </c>
      <c r="C287" s="793"/>
      <c r="D287" s="793"/>
      <c r="E287" s="793"/>
      <c r="F287" s="794"/>
      <c r="G287" s="10"/>
      <c r="H287" s="193"/>
      <c r="I287" s="193"/>
      <c r="J287" s="193"/>
      <c r="K287" s="193"/>
      <c r="L287" s="193"/>
      <c r="M287" s="193"/>
      <c r="N287" s="193"/>
      <c r="O287" s="193"/>
      <c r="P287" s="193"/>
      <c r="Q287" s="193"/>
      <c r="R287" s="19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row>
    <row r="288" spans="1:80" s="169" customFormat="1" ht="12.75" customHeight="1">
      <c r="A288" s="913"/>
      <c r="B288" s="899"/>
      <c r="C288" s="899"/>
      <c r="D288" s="899"/>
      <c r="E288" s="899"/>
      <c r="F288" s="900"/>
      <c r="G288" s="10"/>
      <c r="H288" s="193"/>
      <c r="I288" s="193"/>
      <c r="J288" s="193"/>
      <c r="K288" s="193"/>
      <c r="L288" s="193"/>
      <c r="M288" s="193"/>
      <c r="N288" s="193"/>
      <c r="O288" s="193"/>
      <c r="P288" s="193"/>
      <c r="Q288" s="193"/>
      <c r="R288" s="193"/>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210"/>
    </row>
    <row r="289" spans="1:80" ht="211.5" customHeight="1">
      <c r="A289" s="986" t="s">
        <v>383</v>
      </c>
      <c r="B289" s="638" t="s">
        <v>1332</v>
      </c>
      <c r="C289" s="912"/>
      <c r="D289" s="912"/>
      <c r="E289" s="912"/>
      <c r="F289" s="912"/>
    </row>
    <row r="290" spans="1:80" ht="203.25" customHeight="1">
      <c r="A290" s="901"/>
      <c r="B290" s="639" t="s">
        <v>1511</v>
      </c>
      <c r="C290" s="912"/>
      <c r="D290" s="912"/>
      <c r="E290" s="912"/>
      <c r="F290" s="912"/>
    </row>
    <row r="291" spans="1:80" ht="20.100000000000001" customHeight="1">
      <c r="A291" s="901"/>
      <c r="B291" s="643" t="s">
        <v>713</v>
      </c>
      <c r="C291" s="331" t="s">
        <v>4</v>
      </c>
      <c r="D291" s="153">
        <v>4</v>
      </c>
      <c r="E291" s="238"/>
      <c r="F291" s="218">
        <f>D291*E291</f>
        <v>0</v>
      </c>
    </row>
    <row r="292" spans="1:80" ht="20.100000000000001" customHeight="1">
      <c r="A292" s="820"/>
      <c r="B292" s="643" t="s">
        <v>714</v>
      </c>
      <c r="C292" s="331" t="s">
        <v>4</v>
      </c>
      <c r="D292" s="153">
        <v>3</v>
      </c>
      <c r="E292" s="238"/>
      <c r="F292" s="218">
        <f>D292*E292</f>
        <v>0</v>
      </c>
    </row>
    <row r="293" spans="1:80" ht="144" customHeight="1">
      <c r="A293" s="819" t="s">
        <v>384</v>
      </c>
      <c r="B293" s="637" t="s">
        <v>1331</v>
      </c>
      <c r="C293" s="903"/>
      <c r="D293" s="904"/>
      <c r="E293" s="904"/>
      <c r="F293" s="905"/>
    </row>
    <row r="294" spans="1:80" ht="128.25" customHeight="1">
      <c r="A294" s="901"/>
      <c r="B294" s="636" t="s">
        <v>242</v>
      </c>
      <c r="C294" s="906"/>
      <c r="D294" s="907"/>
      <c r="E294" s="907"/>
      <c r="F294" s="908"/>
    </row>
    <row r="295" spans="1:80" ht="99" customHeight="1">
      <c r="A295" s="901"/>
      <c r="B295" s="635" t="s">
        <v>1512</v>
      </c>
      <c r="C295" s="909"/>
      <c r="D295" s="910"/>
      <c r="E295" s="910"/>
      <c r="F295" s="911"/>
    </row>
    <row r="296" spans="1:80" ht="20.100000000000001" customHeight="1">
      <c r="A296" s="820"/>
      <c r="B296" s="634" t="s">
        <v>1392</v>
      </c>
      <c r="C296" s="155" t="s">
        <v>4</v>
      </c>
      <c r="D296" s="153">
        <v>4</v>
      </c>
      <c r="E296" s="238"/>
      <c r="F296" s="218">
        <f>D296*E296</f>
        <v>0</v>
      </c>
    </row>
    <row r="297" spans="1:80" s="169" customFormat="1" ht="12.75" customHeight="1">
      <c r="A297" s="968"/>
      <c r="B297" s="969"/>
      <c r="C297" s="969"/>
      <c r="D297" s="969"/>
      <c r="E297" s="969"/>
      <c r="F297" s="970"/>
      <c r="G297" s="10"/>
      <c r="H297" s="193"/>
      <c r="I297" s="193"/>
      <c r="J297" s="193"/>
      <c r="K297" s="193"/>
      <c r="L297" s="193"/>
      <c r="M297" s="193"/>
      <c r="N297" s="193"/>
      <c r="O297" s="193"/>
      <c r="P297" s="193"/>
      <c r="Q297" s="193"/>
      <c r="R297" s="193"/>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210"/>
    </row>
    <row r="298" spans="1:80" s="17" customFormat="1">
      <c r="A298" s="165" t="s">
        <v>240</v>
      </c>
      <c r="B298" s="792" t="s">
        <v>243</v>
      </c>
      <c r="C298" s="793"/>
      <c r="D298" s="793"/>
      <c r="E298" s="794"/>
      <c r="F298" s="41">
        <f>SUM(F291:F297)</f>
        <v>0</v>
      </c>
      <c r="G298" s="10"/>
      <c r="H298" s="193"/>
      <c r="I298" s="193"/>
      <c r="J298" s="193"/>
      <c r="K298" s="193"/>
      <c r="L298" s="193"/>
      <c r="M298" s="193"/>
      <c r="N298" s="193"/>
      <c r="O298" s="193"/>
      <c r="P298" s="193"/>
      <c r="Q298" s="193"/>
      <c r="R298" s="193"/>
      <c r="S298" s="203"/>
      <c r="T298" s="203"/>
      <c r="U298" s="203"/>
      <c r="V298" s="203"/>
      <c r="W298" s="203"/>
      <c r="X298" s="203"/>
      <c r="Y298" s="203"/>
      <c r="Z298" s="203"/>
      <c r="AA298" s="203"/>
      <c r="AB298" s="203"/>
      <c r="AC298" s="203"/>
      <c r="AD298" s="203"/>
      <c r="AE298" s="203"/>
      <c r="AF298" s="203"/>
      <c r="AG298" s="203"/>
      <c r="AH298" s="203"/>
      <c r="AI298" s="203"/>
      <c r="AJ298" s="203"/>
      <c r="AK298" s="203"/>
      <c r="AL298" s="203"/>
      <c r="AM298" s="203"/>
      <c r="AN298" s="203"/>
      <c r="AO298" s="203"/>
      <c r="AP298" s="203"/>
      <c r="AQ298" s="203"/>
      <c r="AR298" s="203"/>
      <c r="AS298" s="203"/>
      <c r="AT298" s="203"/>
      <c r="AU298" s="203"/>
      <c r="AV298" s="203"/>
      <c r="AW298" s="203"/>
      <c r="AX298" s="203"/>
      <c r="AY298" s="203"/>
      <c r="AZ298" s="203"/>
      <c r="BA298" s="203"/>
      <c r="BB298" s="203"/>
      <c r="BC298" s="203"/>
      <c r="BD298" s="203"/>
      <c r="BE298" s="203"/>
      <c r="BF298" s="203"/>
      <c r="BG298" s="203"/>
      <c r="BH298" s="203"/>
      <c r="BI298" s="203"/>
      <c r="BJ298" s="203"/>
      <c r="BK298" s="203"/>
      <c r="BL298" s="203"/>
      <c r="BM298" s="203"/>
      <c r="BN298" s="203"/>
      <c r="BO298" s="203"/>
      <c r="BP298" s="203"/>
      <c r="BQ298" s="203"/>
      <c r="BR298" s="203"/>
      <c r="BS298" s="203"/>
      <c r="BT298" s="203"/>
      <c r="BU298" s="203"/>
      <c r="BV298" s="203"/>
      <c r="BW298" s="203"/>
      <c r="BX298" s="203"/>
      <c r="BY298" s="203"/>
      <c r="BZ298" s="203"/>
      <c r="CA298" s="203"/>
    </row>
    <row r="299" spans="1:80">
      <c r="A299" s="161"/>
      <c r="B299" s="161"/>
      <c r="C299" s="161"/>
      <c r="D299" s="74"/>
      <c r="E299" s="241"/>
      <c r="F299" s="232"/>
    </row>
    <row r="300" spans="1:80" s="17" customFormat="1">
      <c r="A300" s="165" t="s">
        <v>244</v>
      </c>
      <c r="B300" s="792" t="s">
        <v>245</v>
      </c>
      <c r="C300" s="793"/>
      <c r="D300" s="793"/>
      <c r="E300" s="793"/>
      <c r="F300" s="794"/>
      <c r="G300" s="10"/>
      <c r="H300" s="193"/>
      <c r="I300" s="193"/>
      <c r="J300" s="193"/>
      <c r="K300" s="193"/>
      <c r="L300" s="193"/>
      <c r="M300" s="193"/>
      <c r="N300" s="193"/>
      <c r="O300" s="193"/>
      <c r="P300" s="193"/>
      <c r="Q300" s="193"/>
      <c r="R300" s="19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row>
    <row r="301" spans="1:80">
      <c r="A301" s="161"/>
      <c r="B301" s="161"/>
      <c r="C301" s="161"/>
      <c r="D301" s="74"/>
      <c r="E301" s="241"/>
      <c r="F301" s="232"/>
    </row>
    <row r="302" spans="1:80" ht="117" customHeight="1">
      <c r="A302" s="916" t="s">
        <v>385</v>
      </c>
      <c r="B302" s="422" t="s">
        <v>1362</v>
      </c>
      <c r="C302" s="884"/>
      <c r="D302" s="884"/>
      <c r="E302" s="884"/>
      <c r="F302" s="884"/>
    </row>
    <row r="303" spans="1:80" ht="20.100000000000001" customHeight="1">
      <c r="A303" s="888"/>
      <c r="B303" s="632" t="s">
        <v>664</v>
      </c>
      <c r="C303" s="155" t="s">
        <v>129</v>
      </c>
      <c r="D303" s="153">
        <v>200</v>
      </c>
      <c r="E303" s="238"/>
      <c r="F303" s="218">
        <f>D303*E303</f>
        <v>0</v>
      </c>
    </row>
    <row r="304" spans="1:80" ht="30.75" customHeight="1">
      <c r="A304" s="888" t="s">
        <v>386</v>
      </c>
      <c r="B304" s="389" t="s">
        <v>1395</v>
      </c>
      <c r="C304" s="884"/>
      <c r="D304" s="884"/>
      <c r="E304" s="884"/>
      <c r="F304" s="884"/>
    </row>
    <row r="305" spans="1:79" ht="20.100000000000001" customHeight="1">
      <c r="A305" s="888"/>
      <c r="B305" s="632" t="s">
        <v>664</v>
      </c>
      <c r="C305" s="155" t="s">
        <v>129</v>
      </c>
      <c r="D305" s="153">
        <v>15</v>
      </c>
      <c r="E305" s="238"/>
      <c r="F305" s="218">
        <f>D305*E305</f>
        <v>0</v>
      </c>
    </row>
    <row r="306" spans="1:79" ht="80.25" customHeight="1">
      <c r="A306" s="888" t="s">
        <v>387</v>
      </c>
      <c r="B306" s="422" t="s">
        <v>1333</v>
      </c>
      <c r="C306" s="884"/>
      <c r="D306" s="884"/>
      <c r="E306" s="884"/>
      <c r="F306" s="884"/>
    </row>
    <row r="307" spans="1:79" ht="20.100000000000001" customHeight="1">
      <c r="A307" s="888"/>
      <c r="B307" s="632" t="s">
        <v>680</v>
      </c>
      <c r="C307" s="155" t="s">
        <v>4</v>
      </c>
      <c r="D307" s="153">
        <v>5</v>
      </c>
      <c r="E307" s="238"/>
      <c r="F307" s="218">
        <f>D307*E307</f>
        <v>0</v>
      </c>
    </row>
    <row r="308" spans="1:79" ht="74.25" customHeight="1">
      <c r="A308" s="819" t="s">
        <v>388</v>
      </c>
      <c r="B308" s="422" t="s">
        <v>1334</v>
      </c>
      <c r="C308" s="884"/>
      <c r="D308" s="884"/>
      <c r="E308" s="884"/>
      <c r="F308" s="884"/>
    </row>
    <row r="309" spans="1:79" ht="20.100000000000001" customHeight="1">
      <c r="A309" s="820"/>
      <c r="B309" s="632" t="s">
        <v>681</v>
      </c>
      <c r="C309" s="155" t="s">
        <v>1</v>
      </c>
      <c r="D309" s="153">
        <v>200</v>
      </c>
      <c r="E309" s="238"/>
      <c r="F309" s="218">
        <f>D309*E309</f>
        <v>0</v>
      </c>
    </row>
    <row r="310" spans="1:79" ht="108" customHeight="1">
      <c r="A310" s="819" t="s">
        <v>389</v>
      </c>
      <c r="B310" s="385" t="s">
        <v>1335</v>
      </c>
      <c r="C310" s="884"/>
      <c r="D310" s="884"/>
      <c r="E310" s="884"/>
      <c r="F310" s="884"/>
    </row>
    <row r="311" spans="1:79" ht="19.5" customHeight="1">
      <c r="A311" s="820"/>
      <c r="B311" s="558" t="s">
        <v>681</v>
      </c>
      <c r="C311" s="155" t="s">
        <v>1</v>
      </c>
      <c r="D311" s="153">
        <v>30</v>
      </c>
      <c r="E311" s="238"/>
      <c r="F311" s="218">
        <f>D311*E311</f>
        <v>0</v>
      </c>
    </row>
    <row r="312" spans="1:79" s="18" customFormat="1" ht="93" customHeight="1">
      <c r="A312" s="914" t="s">
        <v>1152</v>
      </c>
      <c r="B312" s="640" t="s">
        <v>1336</v>
      </c>
      <c r="C312" s="355"/>
      <c r="D312" s="355"/>
      <c r="E312" s="355"/>
      <c r="F312" s="356"/>
    </row>
    <row r="313" spans="1:79" s="18" customFormat="1" ht="20.100000000000001" customHeight="1">
      <c r="A313" s="914"/>
      <c r="B313" s="643" t="s">
        <v>1393</v>
      </c>
      <c r="C313" s="641" t="s">
        <v>1</v>
      </c>
      <c r="D313" s="217">
        <v>130</v>
      </c>
      <c r="E313" s="243"/>
      <c r="F313" s="350">
        <f>D313*E313</f>
        <v>0</v>
      </c>
    </row>
    <row r="314" spans="1:79" s="18" customFormat="1" ht="20.100000000000001" customHeight="1">
      <c r="A314" s="914"/>
      <c r="B314" s="643" t="s">
        <v>1394</v>
      </c>
      <c r="C314" s="642" t="s">
        <v>1</v>
      </c>
      <c r="D314" s="217">
        <v>20</v>
      </c>
      <c r="E314" s="243"/>
      <c r="F314" s="350">
        <f>D314*E314</f>
        <v>0</v>
      </c>
    </row>
    <row r="315" spans="1:79">
      <c r="A315" s="161"/>
      <c r="B315" s="161"/>
      <c r="C315" s="161"/>
      <c r="D315" s="74"/>
      <c r="E315" s="241"/>
      <c r="F315" s="232"/>
    </row>
    <row r="316" spans="1:79" s="17" customFormat="1" ht="15" customHeight="1">
      <c r="A316" s="165" t="s">
        <v>244</v>
      </c>
      <c r="B316" s="792" t="s">
        <v>246</v>
      </c>
      <c r="C316" s="793"/>
      <c r="D316" s="793"/>
      <c r="E316" s="794"/>
      <c r="F316" s="41">
        <f>SUM(F303:F315)</f>
        <v>0</v>
      </c>
      <c r="G316" s="10"/>
      <c r="H316" s="193"/>
      <c r="I316" s="193"/>
      <c r="J316" s="193"/>
      <c r="K316" s="193"/>
      <c r="L316" s="193"/>
      <c r="M316" s="193"/>
      <c r="N316" s="193"/>
      <c r="O316" s="193"/>
      <c r="P316" s="193"/>
      <c r="Q316" s="193"/>
      <c r="R316" s="193"/>
      <c r="S316" s="203"/>
      <c r="T316" s="203"/>
      <c r="U316" s="203"/>
      <c r="V316" s="203"/>
      <c r="W316" s="203"/>
      <c r="X316" s="203"/>
      <c r="Y316" s="203"/>
      <c r="Z316" s="203"/>
      <c r="AA316" s="203"/>
      <c r="AB316" s="203"/>
      <c r="AC316" s="203"/>
      <c r="AD316" s="203"/>
      <c r="AE316" s="203"/>
      <c r="AF316" s="203"/>
      <c r="AG316" s="203"/>
      <c r="AH316" s="203"/>
      <c r="AI316" s="203"/>
      <c r="AJ316" s="203"/>
      <c r="AK316" s="203"/>
      <c r="AL316" s="203"/>
      <c r="AM316" s="203"/>
      <c r="AN316" s="203"/>
      <c r="AO316" s="203"/>
      <c r="AP316" s="203"/>
      <c r="AQ316" s="203"/>
      <c r="AR316" s="203"/>
      <c r="AS316" s="203"/>
      <c r="AT316" s="203"/>
      <c r="AU316" s="203"/>
      <c r="AV316" s="203"/>
      <c r="AW316" s="203"/>
      <c r="AX316" s="203"/>
      <c r="AY316" s="203"/>
      <c r="AZ316" s="203"/>
      <c r="BA316" s="203"/>
      <c r="BB316" s="203"/>
      <c r="BC316" s="203"/>
      <c r="BD316" s="203"/>
      <c r="BE316" s="203"/>
      <c r="BF316" s="203"/>
      <c r="BG316" s="203"/>
      <c r="BH316" s="203"/>
      <c r="BI316" s="203"/>
      <c r="BJ316" s="203"/>
      <c r="BK316" s="203"/>
      <c r="BL316" s="203"/>
      <c r="BM316" s="203"/>
      <c r="BN316" s="203"/>
      <c r="BO316" s="203"/>
      <c r="BP316" s="203"/>
      <c r="BQ316" s="203"/>
      <c r="BR316" s="203"/>
      <c r="BS316" s="203"/>
      <c r="BT316" s="203"/>
      <c r="BU316" s="203"/>
      <c r="BV316" s="203"/>
      <c r="BW316" s="203"/>
      <c r="BX316" s="203"/>
      <c r="BY316" s="203"/>
      <c r="BZ316" s="203"/>
      <c r="CA316" s="203"/>
    </row>
    <row r="317" spans="1:79">
      <c r="A317" s="161"/>
      <c r="B317" s="161"/>
      <c r="C317" s="161"/>
      <c r="D317" s="74"/>
      <c r="E317" s="241"/>
      <c r="F317" s="232"/>
    </row>
    <row r="318" spans="1:79" s="17" customFormat="1" ht="15" customHeight="1">
      <c r="A318" s="165" t="s">
        <v>247</v>
      </c>
      <c r="B318" s="792" t="s">
        <v>76</v>
      </c>
      <c r="C318" s="793"/>
      <c r="D318" s="793"/>
      <c r="E318" s="793"/>
      <c r="F318" s="794"/>
      <c r="G318" s="10"/>
      <c r="H318" s="193"/>
      <c r="I318" s="193"/>
      <c r="J318" s="193"/>
      <c r="K318" s="193"/>
      <c r="L318" s="193"/>
      <c r="M318" s="193"/>
      <c r="N318" s="193"/>
      <c r="O318" s="193"/>
      <c r="P318" s="193"/>
      <c r="Q318" s="193"/>
      <c r="R318" s="193"/>
      <c r="S318" s="203"/>
      <c r="T318" s="203"/>
      <c r="U318" s="203"/>
      <c r="V318" s="203"/>
      <c r="W318" s="203"/>
      <c r="X318" s="203"/>
      <c r="Y318" s="203"/>
      <c r="Z318" s="203"/>
      <c r="AA318" s="203"/>
      <c r="AB318" s="203"/>
      <c r="AC318" s="203"/>
      <c r="AD318" s="203"/>
      <c r="AE318" s="203"/>
      <c r="AF318" s="203"/>
      <c r="AG318" s="203"/>
      <c r="AH318" s="203"/>
      <c r="AI318" s="203"/>
      <c r="AJ318" s="203"/>
      <c r="AK318" s="203"/>
      <c r="AL318" s="203"/>
      <c r="AM318" s="203"/>
      <c r="AN318" s="203"/>
      <c r="AO318" s="203"/>
      <c r="AP318" s="203"/>
      <c r="AQ318" s="203"/>
      <c r="AR318" s="203"/>
      <c r="AS318" s="203"/>
      <c r="AT318" s="203"/>
      <c r="AU318" s="203"/>
      <c r="AV318" s="203"/>
      <c r="AW318" s="203"/>
      <c r="AX318" s="203"/>
      <c r="AY318" s="203"/>
      <c r="AZ318" s="203"/>
      <c r="BA318" s="203"/>
      <c r="BB318" s="203"/>
      <c r="BC318" s="203"/>
      <c r="BD318" s="203"/>
      <c r="BE318" s="203"/>
      <c r="BF318" s="203"/>
      <c r="BG318" s="203"/>
      <c r="BH318" s="203"/>
      <c r="BI318" s="203"/>
      <c r="BJ318" s="203"/>
      <c r="BK318" s="203"/>
      <c r="BL318" s="203"/>
      <c r="BM318" s="203"/>
      <c r="BN318" s="203"/>
      <c r="BO318" s="203"/>
      <c r="BP318" s="203"/>
      <c r="BQ318" s="203"/>
      <c r="BR318" s="203"/>
      <c r="BS318" s="203"/>
      <c r="BT318" s="203"/>
      <c r="BU318" s="203"/>
      <c r="BV318" s="203"/>
      <c r="BW318" s="203"/>
      <c r="BX318" s="203"/>
      <c r="BY318" s="203"/>
      <c r="BZ318" s="203"/>
      <c r="CA318" s="203"/>
    </row>
    <row r="319" spans="1:79">
      <c r="A319" s="161"/>
      <c r="B319" s="161"/>
      <c r="C319" s="161"/>
      <c r="D319" s="74"/>
      <c r="E319" s="241"/>
      <c r="F319" s="232"/>
    </row>
    <row r="320" spans="1:79" ht="169.5" customHeight="1">
      <c r="A320" s="853" t="s">
        <v>390</v>
      </c>
      <c r="B320" s="587" t="s">
        <v>1337</v>
      </c>
      <c r="C320" s="915"/>
      <c r="D320" s="915"/>
      <c r="E320" s="915"/>
      <c r="F320" s="915"/>
    </row>
    <row r="321" spans="1:79" ht="12.75" customHeight="1">
      <c r="A321" s="854"/>
      <c r="B321" s="856" t="s">
        <v>1059</v>
      </c>
      <c r="C321" s="880"/>
      <c r="D321" s="874"/>
      <c r="E321" s="876"/>
      <c r="F321" s="878"/>
    </row>
    <row r="322" spans="1:79" ht="54" customHeight="1">
      <c r="A322" s="854"/>
      <c r="B322" s="857"/>
      <c r="C322" s="881"/>
      <c r="D322" s="875"/>
      <c r="E322" s="877"/>
      <c r="F322" s="879"/>
    </row>
    <row r="323" spans="1:79" s="216" customFormat="1" ht="17.25" customHeight="1">
      <c r="A323" s="855"/>
      <c r="B323" s="858"/>
      <c r="C323" s="219" t="s">
        <v>129</v>
      </c>
      <c r="D323" s="217">
        <v>480</v>
      </c>
      <c r="E323" s="238"/>
      <c r="F323" s="218">
        <f>D323*E323</f>
        <v>0</v>
      </c>
      <c r="H323" s="215"/>
      <c r="I323" s="215"/>
      <c r="J323" s="215"/>
      <c r="K323" s="215"/>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215"/>
      <c r="AH323" s="215"/>
      <c r="AI323" s="215"/>
      <c r="AJ323" s="215"/>
      <c r="AK323" s="215"/>
      <c r="AL323" s="215"/>
      <c r="AM323" s="215"/>
      <c r="AN323" s="215"/>
      <c r="AO323" s="215"/>
      <c r="AP323" s="215"/>
      <c r="AQ323" s="215"/>
      <c r="AR323" s="215"/>
      <c r="AS323" s="215"/>
      <c r="AT323" s="215"/>
      <c r="AU323" s="215"/>
      <c r="AV323" s="215"/>
      <c r="AW323" s="215"/>
      <c r="AX323" s="215"/>
      <c r="AY323" s="215"/>
      <c r="AZ323" s="215"/>
      <c r="BA323" s="215"/>
      <c r="BB323" s="215"/>
      <c r="BC323" s="215"/>
      <c r="BD323" s="215"/>
      <c r="BE323" s="215"/>
      <c r="BF323" s="215"/>
      <c r="BG323" s="215"/>
      <c r="BH323" s="215"/>
      <c r="BI323" s="215"/>
      <c r="BJ323" s="215"/>
      <c r="BK323" s="215"/>
      <c r="BL323" s="215"/>
      <c r="BM323" s="215"/>
      <c r="BN323" s="215"/>
      <c r="BO323" s="215"/>
      <c r="BP323" s="215"/>
      <c r="BQ323" s="215"/>
      <c r="BR323" s="215"/>
      <c r="BS323" s="215"/>
      <c r="BT323" s="215"/>
      <c r="BU323" s="215"/>
      <c r="BV323" s="215"/>
      <c r="BW323" s="215"/>
      <c r="BX323" s="215"/>
      <c r="BY323" s="215"/>
      <c r="BZ323" s="215"/>
      <c r="CA323" s="215"/>
    </row>
    <row r="324" spans="1:79" ht="55.5" customHeight="1">
      <c r="A324" s="819" t="s">
        <v>391</v>
      </c>
      <c r="B324" s="385" t="s">
        <v>1338</v>
      </c>
      <c r="C324" s="873"/>
      <c r="D324" s="842"/>
      <c r="E324" s="842"/>
      <c r="F324" s="843"/>
    </row>
    <row r="325" spans="1:79" ht="20.100000000000001" customHeight="1">
      <c r="A325" s="820"/>
      <c r="B325" s="643" t="s">
        <v>682</v>
      </c>
      <c r="C325" s="155" t="s">
        <v>129</v>
      </c>
      <c r="D325" s="153">
        <v>23</v>
      </c>
      <c r="E325" s="238"/>
      <c r="F325" s="218">
        <f>D325*E325</f>
        <v>0</v>
      </c>
    </row>
    <row r="326" spans="1:79" ht="80.25" customHeight="1">
      <c r="A326" s="917" t="s">
        <v>392</v>
      </c>
      <c r="B326" s="385" t="s">
        <v>1339</v>
      </c>
      <c r="C326" s="873"/>
      <c r="D326" s="842"/>
      <c r="E326" s="842"/>
      <c r="F326" s="843"/>
    </row>
    <row r="327" spans="1:79" ht="20.100000000000001" customHeight="1">
      <c r="A327" s="918"/>
      <c r="B327" s="601" t="s">
        <v>128</v>
      </c>
      <c r="C327" s="155" t="s">
        <v>129</v>
      </c>
      <c r="D327" s="153">
        <v>120</v>
      </c>
      <c r="E327" s="238"/>
      <c r="F327" s="218">
        <f>D327*E327</f>
        <v>0</v>
      </c>
    </row>
    <row r="328" spans="1:79" ht="156" customHeight="1">
      <c r="A328" s="819" t="s">
        <v>393</v>
      </c>
      <c r="B328" s="385" t="s">
        <v>1340</v>
      </c>
      <c r="C328" s="826"/>
      <c r="D328" s="827"/>
      <c r="E328" s="827"/>
      <c r="F328" s="828"/>
    </row>
    <row r="329" spans="1:79" ht="20.100000000000001" customHeight="1">
      <c r="A329" s="820"/>
      <c r="B329" s="643" t="s">
        <v>683</v>
      </c>
      <c r="C329" s="155" t="s">
        <v>2</v>
      </c>
      <c r="D329" s="153">
        <v>132</v>
      </c>
      <c r="E329" s="238"/>
      <c r="F329" s="218">
        <f>D329*E329</f>
        <v>0</v>
      </c>
    </row>
    <row r="330" spans="1:79" ht="15.75" customHeight="1">
      <c r="A330" s="819" t="s">
        <v>394</v>
      </c>
      <c r="B330" s="859" t="s">
        <v>1396</v>
      </c>
      <c r="C330" s="884"/>
      <c r="D330" s="884"/>
      <c r="E330" s="884"/>
      <c r="F330" s="884"/>
    </row>
    <row r="331" spans="1:79" ht="15" customHeight="1">
      <c r="A331" s="820"/>
      <c r="B331" s="860"/>
      <c r="C331" s="155" t="s">
        <v>2</v>
      </c>
      <c r="D331" s="153">
        <v>67</v>
      </c>
      <c r="E331" s="238"/>
      <c r="F331" s="218">
        <f>D331*E331</f>
        <v>0</v>
      </c>
    </row>
    <row r="332" spans="1:79">
      <c r="A332" s="815" t="s">
        <v>395</v>
      </c>
      <c r="B332" s="882" t="s">
        <v>1341</v>
      </c>
      <c r="C332" s="861"/>
      <c r="D332" s="862"/>
      <c r="E332" s="862"/>
      <c r="F332" s="863"/>
    </row>
    <row r="333" spans="1:79">
      <c r="A333" s="902"/>
      <c r="B333" s="883"/>
      <c r="C333" s="864"/>
      <c r="D333" s="865"/>
      <c r="E333" s="865"/>
      <c r="F333" s="866"/>
    </row>
    <row r="334" spans="1:79" ht="288.75" customHeight="1">
      <c r="A334" s="902"/>
      <c r="B334" s="883"/>
      <c r="C334" s="864"/>
      <c r="D334" s="865"/>
      <c r="E334" s="865"/>
      <c r="F334" s="866"/>
    </row>
    <row r="335" spans="1:79" ht="175.5" customHeight="1">
      <c r="A335" s="902"/>
      <c r="B335" s="71" t="s">
        <v>1513</v>
      </c>
      <c r="C335" s="867"/>
      <c r="D335" s="868"/>
      <c r="E335" s="868"/>
      <c r="F335" s="869"/>
    </row>
    <row r="336" spans="1:79">
      <c r="A336" s="816"/>
      <c r="B336" s="65" t="s">
        <v>684</v>
      </c>
      <c r="C336" s="155" t="s">
        <v>2</v>
      </c>
      <c r="D336" s="153">
        <v>1730</v>
      </c>
      <c r="E336" s="238"/>
      <c r="F336" s="218">
        <f>D336*E336</f>
        <v>0</v>
      </c>
    </row>
    <row r="337" spans="1:79" ht="12.75" customHeight="1">
      <c r="A337" s="819" t="s">
        <v>396</v>
      </c>
      <c r="B337" s="896" t="s">
        <v>1397</v>
      </c>
      <c r="C337" s="903"/>
      <c r="D337" s="904"/>
      <c r="E337" s="904"/>
      <c r="F337" s="905"/>
    </row>
    <row r="338" spans="1:79">
      <c r="A338" s="901"/>
      <c r="B338" s="897"/>
      <c r="C338" s="906"/>
      <c r="D338" s="907"/>
      <c r="E338" s="907"/>
      <c r="F338" s="908"/>
    </row>
    <row r="339" spans="1:79" ht="247.5" customHeight="1">
      <c r="A339" s="901"/>
      <c r="B339" s="898"/>
      <c r="C339" s="906"/>
      <c r="D339" s="907"/>
      <c r="E339" s="907"/>
      <c r="F339" s="908"/>
    </row>
    <row r="340" spans="1:79" ht="173.25" customHeight="1">
      <c r="A340" s="901"/>
      <c r="B340" s="64" t="s">
        <v>1062</v>
      </c>
      <c r="C340" s="909"/>
      <c r="D340" s="910"/>
      <c r="E340" s="910"/>
      <c r="F340" s="911"/>
    </row>
    <row r="341" spans="1:79" ht="20.100000000000001" customHeight="1">
      <c r="A341" s="820"/>
      <c r="B341" s="89" t="s">
        <v>685</v>
      </c>
      <c r="C341" s="155" t="s">
        <v>2</v>
      </c>
      <c r="D341" s="153">
        <v>497</v>
      </c>
      <c r="E341" s="66"/>
      <c r="F341" s="218">
        <f>SUM(D341*E341)</f>
        <v>0</v>
      </c>
    </row>
    <row r="342" spans="1:79" ht="170.25" customHeight="1">
      <c r="A342" s="819" t="s">
        <v>397</v>
      </c>
      <c r="B342" s="423" t="s">
        <v>1342</v>
      </c>
      <c r="C342" s="912"/>
      <c r="D342" s="912"/>
      <c r="E342" s="912"/>
      <c r="F342" s="912"/>
    </row>
    <row r="343" spans="1:79" ht="170.25" customHeight="1">
      <c r="A343" s="901"/>
      <c r="B343" s="93" t="s">
        <v>403</v>
      </c>
      <c r="C343" s="912"/>
      <c r="D343" s="912"/>
      <c r="E343" s="912"/>
      <c r="F343" s="912"/>
    </row>
    <row r="344" spans="1:79" ht="53.25" customHeight="1">
      <c r="A344" s="901"/>
      <c r="B344" s="79" t="s">
        <v>1514</v>
      </c>
      <c r="C344" s="912"/>
      <c r="D344" s="912"/>
      <c r="E344" s="912"/>
      <c r="F344" s="912"/>
    </row>
    <row r="345" spans="1:79" ht="20.100000000000001" customHeight="1">
      <c r="A345" s="820"/>
      <c r="B345" s="601" t="s">
        <v>685</v>
      </c>
      <c r="C345" s="155" t="s">
        <v>2</v>
      </c>
      <c r="D345" s="153">
        <v>4100</v>
      </c>
      <c r="E345" s="238"/>
      <c r="F345" s="218">
        <f>D345*E345</f>
        <v>0</v>
      </c>
    </row>
    <row r="346" spans="1:79" ht="146.25" customHeight="1">
      <c r="A346" s="815" t="s">
        <v>398</v>
      </c>
      <c r="B346" s="817" t="s">
        <v>1345</v>
      </c>
      <c r="C346" s="826"/>
      <c r="D346" s="827"/>
      <c r="E346" s="827"/>
      <c r="F346" s="828"/>
    </row>
    <row r="347" spans="1:79" s="216" customFormat="1" ht="23.25" customHeight="1">
      <c r="A347" s="816"/>
      <c r="B347" s="818"/>
      <c r="C347" s="219" t="s">
        <v>129</v>
      </c>
      <c r="D347" s="217">
        <v>5</v>
      </c>
      <c r="E347" s="238"/>
      <c r="F347" s="218">
        <f>D347*E347</f>
        <v>0</v>
      </c>
      <c r="H347" s="215"/>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215"/>
      <c r="AH347" s="215"/>
      <c r="AI347" s="215"/>
      <c r="AJ347" s="215"/>
      <c r="AK347" s="215"/>
      <c r="AL347" s="215"/>
      <c r="AM347" s="215"/>
      <c r="AN347" s="215"/>
      <c r="AO347" s="215"/>
      <c r="AP347" s="215"/>
      <c r="AQ347" s="215"/>
      <c r="AR347" s="215"/>
      <c r="AS347" s="215"/>
      <c r="AT347" s="215"/>
      <c r="AU347" s="215"/>
      <c r="AV347" s="215"/>
      <c r="AW347" s="215"/>
      <c r="AX347" s="215"/>
      <c r="AY347" s="215"/>
      <c r="AZ347" s="215"/>
      <c r="BA347" s="215"/>
      <c r="BB347" s="215"/>
      <c r="BC347" s="215"/>
      <c r="BD347" s="215"/>
      <c r="BE347" s="215"/>
      <c r="BF347" s="215"/>
      <c r="BG347" s="215"/>
      <c r="BH347" s="215"/>
      <c r="BI347" s="215"/>
      <c r="BJ347" s="215"/>
      <c r="BK347" s="215"/>
      <c r="BL347" s="215"/>
      <c r="BM347" s="215"/>
      <c r="BN347" s="215"/>
      <c r="BO347" s="215"/>
      <c r="BP347" s="215"/>
      <c r="BQ347" s="215"/>
      <c r="BR347" s="215"/>
      <c r="BS347" s="215"/>
      <c r="BT347" s="215"/>
      <c r="BU347" s="215"/>
      <c r="BV347" s="215"/>
      <c r="BW347" s="215"/>
      <c r="BX347" s="215"/>
      <c r="BY347" s="215"/>
      <c r="BZ347" s="215"/>
      <c r="CA347" s="215"/>
    </row>
    <row r="348" spans="1:79" s="55" customFormat="1" ht="117.75" customHeight="1">
      <c r="A348" s="888" t="s">
        <v>1153</v>
      </c>
      <c r="B348" s="385" t="s">
        <v>1344</v>
      </c>
      <c r="C348" s="889"/>
      <c r="D348" s="890"/>
      <c r="E348" s="890"/>
      <c r="F348" s="891"/>
      <c r="H348" s="365"/>
      <c r="I348" s="365"/>
      <c r="J348" s="365"/>
      <c r="K348" s="365"/>
      <c r="L348" s="365"/>
      <c r="M348" s="365"/>
      <c r="N348" s="365"/>
      <c r="O348" s="365"/>
      <c r="P348" s="365"/>
      <c r="Q348" s="365"/>
      <c r="R348" s="365"/>
      <c r="S348" s="365"/>
      <c r="T348" s="365"/>
      <c r="U348" s="365"/>
      <c r="V348" s="365"/>
      <c r="W348" s="365"/>
      <c r="X348" s="365"/>
      <c r="Y348" s="365"/>
      <c r="Z348" s="365"/>
      <c r="AA348" s="365"/>
      <c r="AB348" s="365"/>
      <c r="AC348" s="365"/>
      <c r="AD348" s="365"/>
      <c r="AE348" s="365"/>
      <c r="AF348" s="365"/>
      <c r="AG348" s="365"/>
      <c r="AH348" s="365"/>
      <c r="AI348" s="365"/>
      <c r="AJ348" s="365"/>
      <c r="AK348" s="365"/>
      <c r="AL348" s="365"/>
      <c r="AM348" s="365"/>
      <c r="AN348" s="365"/>
      <c r="AO348" s="365"/>
      <c r="AP348" s="365"/>
      <c r="AQ348" s="365"/>
      <c r="AR348" s="365"/>
      <c r="AS348" s="365"/>
      <c r="AT348" s="365"/>
      <c r="AU348" s="365"/>
      <c r="AV348" s="365"/>
      <c r="AW348" s="365"/>
      <c r="AX348" s="365"/>
      <c r="AY348" s="365"/>
      <c r="AZ348" s="365"/>
      <c r="BA348" s="365"/>
      <c r="BB348" s="365"/>
      <c r="BC348" s="365"/>
      <c r="BD348" s="365"/>
      <c r="BE348" s="365"/>
      <c r="BF348" s="365"/>
      <c r="BG348" s="365"/>
      <c r="BH348" s="365"/>
      <c r="BI348" s="365"/>
      <c r="BJ348" s="365"/>
      <c r="BK348" s="365"/>
      <c r="BL348" s="365"/>
      <c r="BM348" s="365"/>
      <c r="BN348" s="365"/>
      <c r="BO348" s="365"/>
      <c r="BP348" s="365"/>
      <c r="BQ348" s="365"/>
      <c r="BR348" s="365"/>
      <c r="BS348" s="365"/>
      <c r="BT348" s="365"/>
      <c r="BU348" s="365"/>
      <c r="BV348" s="365"/>
      <c r="BW348" s="365"/>
      <c r="BX348" s="365"/>
      <c r="BY348" s="365"/>
      <c r="BZ348" s="365"/>
      <c r="CA348" s="365"/>
    </row>
    <row r="349" spans="1:79" s="55" customFormat="1" ht="20.100000000000001" customHeight="1">
      <c r="A349" s="888"/>
      <c r="B349" s="632" t="s">
        <v>688</v>
      </c>
      <c r="C349" s="364" t="s">
        <v>1</v>
      </c>
      <c r="D349" s="366">
        <v>2</v>
      </c>
      <c r="E349" s="238"/>
      <c r="F349" s="367">
        <f>D349*E349</f>
        <v>0</v>
      </c>
      <c r="H349" s="365"/>
      <c r="I349" s="365"/>
      <c r="J349" s="365"/>
      <c r="K349" s="365"/>
      <c r="L349" s="365"/>
      <c r="M349" s="365"/>
      <c r="N349" s="365"/>
      <c r="O349" s="365"/>
      <c r="P349" s="365"/>
      <c r="Q349" s="365"/>
      <c r="R349" s="365"/>
      <c r="S349" s="365"/>
      <c r="T349" s="365"/>
      <c r="U349" s="365"/>
      <c r="V349" s="365"/>
      <c r="W349" s="365"/>
      <c r="X349" s="365"/>
      <c r="Y349" s="365"/>
      <c r="Z349" s="365"/>
      <c r="AA349" s="365"/>
      <c r="AB349" s="365"/>
      <c r="AC349" s="365"/>
      <c r="AD349" s="365"/>
      <c r="AE349" s="365"/>
      <c r="AF349" s="365"/>
      <c r="AG349" s="365"/>
      <c r="AH349" s="365"/>
      <c r="AI349" s="365"/>
      <c r="AJ349" s="365"/>
      <c r="AK349" s="365"/>
      <c r="AL349" s="365"/>
      <c r="AM349" s="365"/>
      <c r="AN349" s="365"/>
      <c r="AO349" s="365"/>
      <c r="AP349" s="365"/>
      <c r="AQ349" s="365"/>
      <c r="AR349" s="365"/>
      <c r="AS349" s="365"/>
      <c r="AT349" s="365"/>
      <c r="AU349" s="365"/>
      <c r="AV349" s="365"/>
      <c r="AW349" s="365"/>
      <c r="AX349" s="365"/>
      <c r="AY349" s="365"/>
      <c r="AZ349" s="365"/>
      <c r="BA349" s="365"/>
      <c r="BB349" s="365"/>
      <c r="BC349" s="365"/>
      <c r="BD349" s="365"/>
      <c r="BE349" s="365"/>
      <c r="BF349" s="365"/>
      <c r="BG349" s="365"/>
      <c r="BH349" s="365"/>
      <c r="BI349" s="365"/>
      <c r="BJ349" s="365"/>
      <c r="BK349" s="365"/>
      <c r="BL349" s="365"/>
      <c r="BM349" s="365"/>
      <c r="BN349" s="365"/>
      <c r="BO349" s="365"/>
      <c r="BP349" s="365"/>
      <c r="BQ349" s="365"/>
      <c r="BR349" s="365"/>
      <c r="BS349" s="365"/>
      <c r="BT349" s="365"/>
      <c r="BU349" s="365"/>
      <c r="BV349" s="365"/>
      <c r="BW349" s="365"/>
      <c r="BX349" s="365"/>
      <c r="BY349" s="365"/>
      <c r="BZ349" s="365"/>
      <c r="CA349" s="365"/>
    </row>
    <row r="350" spans="1:79" s="18" customFormat="1" ht="159" customHeight="1">
      <c r="A350" s="795" t="s">
        <v>1154</v>
      </c>
      <c r="B350" s="645" t="s">
        <v>1343</v>
      </c>
      <c r="C350" s="839"/>
      <c r="D350" s="840"/>
      <c r="E350" s="840"/>
      <c r="F350" s="841"/>
    </row>
    <row r="351" spans="1:79" s="18" customFormat="1" ht="54" customHeight="1">
      <c r="A351" s="796"/>
      <c r="B351" s="639" t="s">
        <v>1227</v>
      </c>
      <c r="C351" s="357" t="s">
        <v>4</v>
      </c>
      <c r="D351" s="159">
        <v>1</v>
      </c>
      <c r="E351" s="349"/>
      <c r="F351" s="359">
        <f>D351*E351</f>
        <v>0</v>
      </c>
    </row>
    <row r="352" spans="1:79" s="18" customFormat="1" ht="66" customHeight="1">
      <c r="A352" s="829" t="s">
        <v>1173</v>
      </c>
      <c r="B352" s="646" t="s">
        <v>1346</v>
      </c>
      <c r="C352" s="830"/>
      <c r="D352" s="831"/>
      <c r="E352" s="831"/>
      <c r="F352" s="832"/>
    </row>
    <row r="353" spans="1:79" s="18" customFormat="1" ht="53.25" customHeight="1">
      <c r="A353" s="829"/>
      <c r="B353" s="360" t="s">
        <v>1132</v>
      </c>
      <c r="C353" s="833"/>
      <c r="D353" s="834"/>
      <c r="E353" s="834"/>
      <c r="F353" s="835"/>
    </row>
    <row r="354" spans="1:79" s="18" customFormat="1" ht="55.5" customHeight="1">
      <c r="A354" s="829"/>
      <c r="B354" s="639" t="s">
        <v>1228</v>
      </c>
      <c r="C354" s="836"/>
      <c r="D354" s="837"/>
      <c r="E354" s="837"/>
      <c r="F354" s="838"/>
    </row>
    <row r="355" spans="1:79" s="18" customFormat="1" ht="20.100000000000001" customHeight="1">
      <c r="A355" s="829"/>
      <c r="B355" s="630" t="s">
        <v>1398</v>
      </c>
      <c r="C355" s="357" t="s">
        <v>4</v>
      </c>
      <c r="D355" s="159">
        <v>1</v>
      </c>
      <c r="E355" s="349"/>
      <c r="F355" s="359">
        <f>D355*E355</f>
        <v>0</v>
      </c>
    </row>
    <row r="356" spans="1:79" s="18" customFormat="1" ht="20.100000000000001" customHeight="1">
      <c r="A356" s="829"/>
      <c r="B356" s="630" t="s">
        <v>1399</v>
      </c>
      <c r="C356" s="357" t="s">
        <v>4</v>
      </c>
      <c r="D356" s="159">
        <v>1</v>
      </c>
      <c r="E356" s="349"/>
      <c r="F356" s="359">
        <f>D356*E356</f>
        <v>0</v>
      </c>
    </row>
    <row r="357" spans="1:79" s="18" customFormat="1" ht="20.100000000000001" customHeight="1">
      <c r="A357" s="829"/>
      <c r="B357" s="630" t="s">
        <v>1400</v>
      </c>
      <c r="C357" s="357" t="s">
        <v>4</v>
      </c>
      <c r="D357" s="159">
        <v>1</v>
      </c>
      <c r="E357" s="349"/>
      <c r="F357" s="359">
        <f>D357*E357</f>
        <v>0</v>
      </c>
    </row>
    <row r="358" spans="1:79">
      <c r="A358" s="899"/>
      <c r="B358" s="899"/>
      <c r="C358" s="899"/>
      <c r="D358" s="899"/>
      <c r="E358" s="899"/>
      <c r="F358" s="900"/>
    </row>
    <row r="359" spans="1:79" s="17" customFormat="1">
      <c r="A359" s="165" t="s">
        <v>247</v>
      </c>
      <c r="B359" s="850" t="s">
        <v>248</v>
      </c>
      <c r="C359" s="851"/>
      <c r="D359" s="851"/>
      <c r="E359" s="852"/>
      <c r="F359" s="41">
        <f>SUM(F323:F358)</f>
        <v>0</v>
      </c>
      <c r="G359" s="10"/>
      <c r="H359" s="193"/>
      <c r="I359" s="193"/>
      <c r="J359" s="193"/>
      <c r="K359" s="193"/>
      <c r="L359" s="193"/>
      <c r="M359" s="193"/>
      <c r="N359" s="193"/>
      <c r="O359" s="193"/>
      <c r="P359" s="193"/>
      <c r="Q359" s="193"/>
      <c r="R359" s="193"/>
      <c r="S359" s="203"/>
      <c r="T359" s="203"/>
      <c r="U359" s="203"/>
      <c r="V359" s="203"/>
      <c r="W359" s="203"/>
      <c r="X359" s="203"/>
      <c r="Y359" s="203"/>
      <c r="Z359" s="203"/>
      <c r="AA359" s="203"/>
      <c r="AB359" s="203"/>
      <c r="AC359" s="203"/>
      <c r="AD359" s="203"/>
      <c r="AE359" s="203"/>
      <c r="AF359" s="203"/>
      <c r="AG359" s="203"/>
      <c r="AH359" s="203"/>
      <c r="AI359" s="203"/>
      <c r="AJ359" s="203"/>
      <c r="AK359" s="203"/>
      <c r="AL359" s="203"/>
      <c r="AM359" s="203"/>
      <c r="AN359" s="203"/>
      <c r="AO359" s="203"/>
      <c r="AP359" s="203"/>
      <c r="AQ359" s="203"/>
      <c r="AR359" s="203"/>
      <c r="AS359" s="203"/>
      <c r="AT359" s="203"/>
      <c r="AU359" s="203"/>
      <c r="AV359" s="203"/>
      <c r="AW359" s="203"/>
      <c r="AX359" s="203"/>
      <c r="AY359" s="203"/>
      <c r="AZ359" s="203"/>
      <c r="BA359" s="203"/>
      <c r="BB359" s="203"/>
      <c r="BC359" s="203"/>
      <c r="BD359" s="203"/>
      <c r="BE359" s="203"/>
      <c r="BF359" s="203"/>
      <c r="BG359" s="203"/>
      <c r="BH359" s="203"/>
      <c r="BI359" s="203"/>
      <c r="BJ359" s="203"/>
      <c r="BK359" s="203"/>
      <c r="BL359" s="203"/>
      <c r="BM359" s="203"/>
      <c r="BN359" s="203"/>
      <c r="BO359" s="203"/>
      <c r="BP359" s="203"/>
      <c r="BQ359" s="203"/>
      <c r="BR359" s="203"/>
      <c r="BS359" s="203"/>
      <c r="BT359" s="203"/>
      <c r="BU359" s="203"/>
      <c r="BV359" s="203"/>
      <c r="BW359" s="203"/>
      <c r="BX359" s="203"/>
      <c r="BY359" s="203"/>
      <c r="BZ359" s="203"/>
      <c r="CA359" s="203"/>
    </row>
    <row r="360" spans="1:79">
      <c r="A360" s="161"/>
      <c r="B360" s="161"/>
      <c r="C360" s="161"/>
      <c r="D360" s="74"/>
      <c r="E360" s="241"/>
      <c r="F360" s="232"/>
    </row>
    <row r="361" spans="1:79" s="17" customFormat="1">
      <c r="A361" s="165" t="s">
        <v>249</v>
      </c>
      <c r="B361" s="792" t="s">
        <v>250</v>
      </c>
      <c r="C361" s="793"/>
      <c r="D361" s="793"/>
      <c r="E361" s="793"/>
      <c r="F361" s="794"/>
      <c r="G361" s="10"/>
      <c r="H361" s="193"/>
      <c r="I361" s="193"/>
      <c r="J361" s="193"/>
      <c r="K361" s="193"/>
      <c r="L361" s="193"/>
      <c r="M361" s="193"/>
      <c r="N361" s="193"/>
      <c r="O361" s="193"/>
      <c r="P361" s="193"/>
      <c r="Q361" s="193"/>
      <c r="R361" s="193"/>
      <c r="S361" s="203"/>
      <c r="T361" s="203"/>
      <c r="U361" s="203"/>
      <c r="V361" s="203"/>
      <c r="W361" s="203"/>
      <c r="X361" s="203"/>
      <c r="Y361" s="203"/>
      <c r="Z361" s="203"/>
      <c r="AA361" s="203"/>
      <c r="AB361" s="203"/>
      <c r="AC361" s="203"/>
      <c r="AD361" s="203"/>
      <c r="AE361" s="203"/>
      <c r="AF361" s="203"/>
      <c r="AG361" s="203"/>
      <c r="AH361" s="203"/>
      <c r="AI361" s="203"/>
      <c r="AJ361" s="203"/>
      <c r="AK361" s="203"/>
      <c r="AL361" s="203"/>
      <c r="AM361" s="203"/>
      <c r="AN361" s="203"/>
      <c r="AO361" s="203"/>
      <c r="AP361" s="203"/>
      <c r="AQ361" s="203"/>
      <c r="AR361" s="203"/>
      <c r="AS361" s="203"/>
      <c r="AT361" s="203"/>
      <c r="AU361" s="203"/>
      <c r="AV361" s="203"/>
      <c r="AW361" s="203"/>
      <c r="AX361" s="203"/>
      <c r="AY361" s="203"/>
      <c r="AZ361" s="203"/>
      <c r="BA361" s="203"/>
      <c r="BB361" s="203"/>
      <c r="BC361" s="203"/>
      <c r="BD361" s="203"/>
      <c r="BE361" s="203"/>
      <c r="BF361" s="203"/>
      <c r="BG361" s="203"/>
      <c r="BH361" s="203"/>
      <c r="BI361" s="203"/>
      <c r="BJ361" s="203"/>
      <c r="BK361" s="203"/>
      <c r="BL361" s="203"/>
      <c r="BM361" s="203"/>
      <c r="BN361" s="203"/>
      <c r="BO361" s="203"/>
      <c r="BP361" s="203"/>
      <c r="BQ361" s="203"/>
      <c r="BR361" s="203"/>
      <c r="BS361" s="203"/>
      <c r="BT361" s="203"/>
      <c r="BU361" s="203"/>
      <c r="BV361" s="203"/>
      <c r="BW361" s="203"/>
      <c r="BX361" s="203"/>
      <c r="BY361" s="203"/>
      <c r="BZ361" s="203"/>
      <c r="CA361" s="203"/>
    </row>
    <row r="362" spans="1:79">
      <c r="A362" s="161"/>
      <c r="B362" s="161"/>
      <c r="C362" s="161"/>
      <c r="D362" s="74"/>
      <c r="E362" s="241"/>
      <c r="F362" s="232"/>
    </row>
    <row r="363" spans="1:79" ht="206.25" customHeight="1">
      <c r="A363" s="853" t="s">
        <v>402</v>
      </c>
      <c r="B363" s="423" t="s">
        <v>1363</v>
      </c>
      <c r="C363" s="861"/>
      <c r="D363" s="862"/>
      <c r="E363" s="862"/>
      <c r="F363" s="863"/>
    </row>
    <row r="364" spans="1:79" ht="135.75" customHeight="1">
      <c r="A364" s="901"/>
      <c r="B364" s="691" t="s">
        <v>1401</v>
      </c>
      <c r="C364" s="864"/>
      <c r="D364" s="865"/>
      <c r="E364" s="865"/>
      <c r="F364" s="866"/>
    </row>
    <row r="365" spans="1:79" ht="103.5" customHeight="1">
      <c r="A365" s="901"/>
      <c r="B365" s="79" t="s">
        <v>1060</v>
      </c>
      <c r="C365" s="867"/>
      <c r="D365" s="868"/>
      <c r="E365" s="868"/>
      <c r="F365" s="869"/>
    </row>
    <row r="366" spans="1:79" ht="20.100000000000001" customHeight="1">
      <c r="A366" s="901"/>
      <c r="B366" s="647" t="s">
        <v>686</v>
      </c>
      <c r="C366" s="155" t="s">
        <v>4</v>
      </c>
      <c r="D366" s="153">
        <v>46</v>
      </c>
      <c r="E366" s="238"/>
      <c r="F366" s="218">
        <f>D366*E366</f>
        <v>0</v>
      </c>
    </row>
    <row r="367" spans="1:79" ht="20.100000000000001" customHeight="1">
      <c r="A367" s="901"/>
      <c r="B367" s="644" t="s">
        <v>1402</v>
      </c>
      <c r="C367" s="87" t="s">
        <v>2</v>
      </c>
      <c r="D367" s="153">
        <v>2110.4</v>
      </c>
      <c r="E367" s="238"/>
      <c r="F367" s="218">
        <f>D367*E367</f>
        <v>0</v>
      </c>
    </row>
    <row r="368" spans="1:79" ht="20.100000000000001" customHeight="1">
      <c r="A368" s="820"/>
      <c r="B368" s="644" t="s">
        <v>1403</v>
      </c>
      <c r="C368" s="155" t="s">
        <v>4</v>
      </c>
      <c r="D368" s="153">
        <v>46</v>
      </c>
      <c r="E368" s="238"/>
      <c r="F368" s="218">
        <f>D368*E368</f>
        <v>0</v>
      </c>
    </row>
    <row r="369" spans="1:79" ht="220.5" customHeight="1">
      <c r="A369" s="819" t="s">
        <v>399</v>
      </c>
      <c r="B369" s="648" t="s">
        <v>1347</v>
      </c>
      <c r="C369" s="826"/>
      <c r="D369" s="827"/>
      <c r="E369" s="827"/>
      <c r="F369" s="828"/>
    </row>
    <row r="370" spans="1:79" ht="20.100000000000001" customHeight="1">
      <c r="A370" s="901"/>
      <c r="B370" s="261" t="s">
        <v>687</v>
      </c>
      <c r="C370" s="85" t="s">
        <v>4</v>
      </c>
      <c r="D370" s="88">
        <v>30</v>
      </c>
      <c r="E370" s="247"/>
      <c r="F370" s="86">
        <f>D370*E370</f>
        <v>0</v>
      </c>
    </row>
    <row r="371" spans="1:79" ht="20.100000000000001" customHeight="1">
      <c r="A371" s="820"/>
      <c r="B371" s="649" t="s">
        <v>251</v>
      </c>
      <c r="C371" s="155" t="s">
        <v>2</v>
      </c>
      <c r="D371" s="153">
        <v>1900</v>
      </c>
      <c r="E371" s="238"/>
      <c r="F371" s="86">
        <f>D371*E371</f>
        <v>0</v>
      </c>
    </row>
    <row r="372" spans="1:79" ht="232.5" customHeight="1">
      <c r="A372" s="819" t="s">
        <v>400</v>
      </c>
      <c r="B372" s="423" t="s">
        <v>1348</v>
      </c>
      <c r="C372" s="861"/>
      <c r="D372" s="862"/>
      <c r="E372" s="862"/>
      <c r="F372" s="863"/>
    </row>
    <row r="373" spans="1:79" ht="143.25" customHeight="1">
      <c r="A373" s="901"/>
      <c r="B373" s="92" t="s">
        <v>1515</v>
      </c>
      <c r="C373" s="867"/>
      <c r="D373" s="868"/>
      <c r="E373" s="868"/>
      <c r="F373" s="869"/>
    </row>
    <row r="374" spans="1:79" ht="20.100000000000001" customHeight="1">
      <c r="A374" s="820"/>
      <c r="B374" s="630" t="s">
        <v>115</v>
      </c>
      <c r="C374" s="155" t="s">
        <v>4</v>
      </c>
      <c r="D374" s="153">
        <v>25</v>
      </c>
      <c r="E374" s="238"/>
      <c r="F374" s="218">
        <f>D374*E374</f>
        <v>0</v>
      </c>
    </row>
    <row r="375" spans="1:79" ht="79.5" customHeight="1">
      <c r="A375" s="819" t="s">
        <v>401</v>
      </c>
      <c r="B375" s="821" t="s">
        <v>1404</v>
      </c>
      <c r="C375" s="827"/>
      <c r="D375" s="827"/>
      <c r="E375" s="827"/>
      <c r="F375" s="828"/>
    </row>
    <row r="376" spans="1:79" s="216" customFormat="1" ht="38.25" customHeight="1">
      <c r="A376" s="820"/>
      <c r="B376" s="822"/>
      <c r="C376" s="214" t="s">
        <v>4</v>
      </c>
      <c r="D376" s="217">
        <v>25</v>
      </c>
      <c r="E376" s="238"/>
      <c r="F376" s="218">
        <f>D376*E376</f>
        <v>0</v>
      </c>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c r="AF376" s="215"/>
      <c r="AG376" s="215"/>
      <c r="AH376" s="215"/>
      <c r="AI376" s="215"/>
      <c r="AJ376" s="215"/>
      <c r="AK376" s="215"/>
      <c r="AL376" s="215"/>
      <c r="AM376" s="215"/>
      <c r="AN376" s="215"/>
      <c r="AO376" s="215"/>
      <c r="AP376" s="215"/>
      <c r="AQ376" s="215"/>
      <c r="AR376" s="215"/>
      <c r="AS376" s="215"/>
      <c r="AT376" s="215"/>
      <c r="AU376" s="215"/>
      <c r="AV376" s="215"/>
      <c r="AW376" s="215"/>
      <c r="AX376" s="215"/>
      <c r="AY376" s="215"/>
      <c r="AZ376" s="215"/>
      <c r="BA376" s="215"/>
      <c r="BB376" s="215"/>
      <c r="BC376" s="215"/>
      <c r="BD376" s="215"/>
      <c r="BE376" s="215"/>
      <c r="BF376" s="215"/>
      <c r="BG376" s="215"/>
      <c r="BH376" s="215"/>
      <c r="BI376" s="215"/>
      <c r="BJ376" s="215"/>
      <c r="BK376" s="215"/>
      <c r="BL376" s="215"/>
      <c r="BM376" s="215"/>
      <c r="BN376" s="215"/>
      <c r="BO376" s="215"/>
      <c r="BP376" s="215"/>
      <c r="BQ376" s="215"/>
      <c r="BR376" s="215"/>
      <c r="BS376" s="215"/>
      <c r="BT376" s="215"/>
      <c r="BU376" s="215"/>
      <c r="BV376" s="215"/>
      <c r="BW376" s="215"/>
      <c r="BX376" s="215"/>
      <c r="BY376" s="215"/>
      <c r="BZ376" s="215"/>
      <c r="CA376" s="215"/>
    </row>
    <row r="377" spans="1:79" s="172" customFormat="1" ht="12.75" customHeight="1">
      <c r="A377" s="171"/>
      <c r="B377" s="171"/>
      <c r="C377" s="171"/>
      <c r="D377" s="171"/>
      <c r="E377" s="245"/>
      <c r="F377" s="234"/>
      <c r="G377" s="10"/>
      <c r="H377" s="193"/>
      <c r="I377" s="193"/>
      <c r="J377" s="193"/>
      <c r="K377" s="193"/>
      <c r="L377" s="193"/>
      <c r="M377" s="193"/>
      <c r="N377" s="193"/>
      <c r="O377" s="193"/>
      <c r="P377" s="193"/>
      <c r="Q377" s="193"/>
      <c r="R377" s="193"/>
      <c r="S377" s="195"/>
      <c r="T377" s="195"/>
      <c r="U377" s="195"/>
      <c r="V377" s="195"/>
      <c r="W377" s="195"/>
      <c r="X377" s="195"/>
      <c r="Y377" s="195"/>
      <c r="Z377" s="195"/>
      <c r="AA377" s="195"/>
      <c r="AB377" s="195"/>
      <c r="AC377" s="195"/>
      <c r="AD377" s="195"/>
      <c r="AE377" s="195"/>
      <c r="AF377" s="195"/>
      <c r="AG377" s="195"/>
      <c r="AH377" s="195"/>
      <c r="AI377" s="195"/>
      <c r="AJ377" s="195"/>
      <c r="AK377" s="195"/>
      <c r="AL377" s="195"/>
      <c r="AM377" s="195"/>
      <c r="AN377" s="195"/>
      <c r="AO377" s="195"/>
      <c r="AP377" s="195"/>
      <c r="AQ377" s="195"/>
      <c r="AR377" s="195"/>
      <c r="AS377" s="195"/>
      <c r="AT377" s="195"/>
      <c r="AU377" s="195"/>
      <c r="AV377" s="195"/>
      <c r="AW377" s="195"/>
      <c r="AX377" s="195"/>
      <c r="AY377" s="195"/>
      <c r="AZ377" s="195"/>
      <c r="BA377" s="195"/>
      <c r="BB377" s="195"/>
      <c r="BC377" s="195"/>
      <c r="BD377" s="195"/>
      <c r="BE377" s="195"/>
      <c r="BF377" s="195"/>
      <c r="BG377" s="195"/>
      <c r="BH377" s="195"/>
      <c r="BI377" s="195"/>
      <c r="BJ377" s="195"/>
      <c r="BK377" s="195"/>
      <c r="BL377" s="195"/>
      <c r="BM377" s="195"/>
      <c r="BN377" s="195"/>
      <c r="BO377" s="195"/>
      <c r="BP377" s="195"/>
      <c r="BQ377" s="195"/>
      <c r="BR377" s="195"/>
      <c r="BS377" s="195"/>
      <c r="BT377" s="195"/>
      <c r="BU377" s="195"/>
      <c r="BV377" s="195"/>
      <c r="BW377" s="195"/>
      <c r="BX377" s="195"/>
      <c r="BY377" s="195"/>
      <c r="BZ377" s="195"/>
      <c r="CA377" s="195"/>
    </row>
    <row r="378" spans="1:79" s="17" customFormat="1">
      <c r="A378" s="165" t="s">
        <v>249</v>
      </c>
      <c r="B378" s="792" t="s">
        <v>252</v>
      </c>
      <c r="C378" s="793"/>
      <c r="D378" s="793"/>
      <c r="E378" s="794"/>
      <c r="F378" s="20">
        <f>SUM(F366:F377)</f>
        <v>0</v>
      </c>
      <c r="G378" s="10"/>
      <c r="H378" s="193"/>
      <c r="I378" s="193"/>
      <c r="J378" s="193"/>
      <c r="K378" s="193"/>
      <c r="L378" s="193"/>
      <c r="M378" s="193"/>
      <c r="N378" s="193"/>
      <c r="O378" s="193"/>
      <c r="P378" s="193"/>
      <c r="Q378" s="193"/>
      <c r="R378" s="193"/>
      <c r="S378" s="203"/>
      <c r="T378" s="203"/>
      <c r="U378" s="203"/>
      <c r="V378" s="203"/>
      <c r="W378" s="203"/>
      <c r="X378" s="203"/>
      <c r="Y378" s="203"/>
      <c r="Z378" s="203"/>
      <c r="AA378" s="203"/>
      <c r="AB378" s="203"/>
      <c r="AC378" s="203"/>
      <c r="AD378" s="203"/>
      <c r="AE378" s="203"/>
      <c r="AF378" s="203"/>
      <c r="AG378" s="203"/>
      <c r="AH378" s="203"/>
      <c r="AI378" s="203"/>
      <c r="AJ378" s="203"/>
      <c r="AK378" s="203"/>
      <c r="AL378" s="203"/>
      <c r="AM378" s="203"/>
      <c r="AN378" s="203"/>
      <c r="AO378" s="203"/>
      <c r="AP378" s="203"/>
      <c r="AQ378" s="203"/>
      <c r="AR378" s="203"/>
      <c r="AS378" s="203"/>
      <c r="AT378" s="203"/>
      <c r="AU378" s="203"/>
      <c r="AV378" s="203"/>
      <c r="AW378" s="203"/>
      <c r="AX378" s="203"/>
      <c r="AY378" s="203"/>
      <c r="AZ378" s="203"/>
      <c r="BA378" s="203"/>
      <c r="BB378" s="203"/>
      <c r="BC378" s="203"/>
      <c r="BD378" s="203"/>
      <c r="BE378" s="203"/>
      <c r="BF378" s="203"/>
      <c r="BG378" s="203"/>
      <c r="BH378" s="203"/>
      <c r="BI378" s="203"/>
      <c r="BJ378" s="203"/>
      <c r="BK378" s="203"/>
      <c r="BL378" s="203"/>
      <c r="BM378" s="203"/>
      <c r="BN378" s="203"/>
      <c r="BO378" s="203"/>
      <c r="BP378" s="203"/>
      <c r="BQ378" s="203"/>
      <c r="BR378" s="203"/>
      <c r="BS378" s="203"/>
      <c r="BT378" s="203"/>
      <c r="BU378" s="203"/>
      <c r="BV378" s="203"/>
      <c r="BW378" s="203"/>
      <c r="BX378" s="203"/>
      <c r="BY378" s="203"/>
      <c r="BZ378" s="203"/>
      <c r="CA378" s="203"/>
    </row>
    <row r="379" spans="1:79">
      <c r="A379" s="844"/>
      <c r="B379" s="845"/>
      <c r="C379" s="845"/>
      <c r="D379" s="845"/>
      <c r="E379" s="845"/>
      <c r="F379" s="846"/>
    </row>
    <row r="380" spans="1:79" ht="15" customHeight="1">
      <c r="A380" s="847"/>
      <c r="B380" s="848"/>
      <c r="C380" s="848"/>
      <c r="D380" s="848"/>
      <c r="E380" s="848"/>
      <c r="F380" s="849"/>
    </row>
    <row r="381" spans="1:79" ht="24.95" customHeight="1">
      <c r="A381" s="823" t="s">
        <v>989</v>
      </c>
      <c r="B381" s="824"/>
      <c r="C381" s="824"/>
      <c r="D381" s="824"/>
      <c r="E381" s="824"/>
      <c r="F381" s="825"/>
    </row>
    <row r="382" spans="1:79" ht="15" customHeight="1">
      <c r="A382" s="842"/>
      <c r="B382" s="842"/>
      <c r="C382" s="842"/>
      <c r="D382" s="842"/>
      <c r="E382" s="842"/>
      <c r="F382" s="843"/>
    </row>
    <row r="383" spans="1:79" ht="15" customHeight="1">
      <c r="A383" s="22" t="s">
        <v>98</v>
      </c>
      <c r="B383" s="23" t="s">
        <v>1406</v>
      </c>
      <c r="C383" s="813">
        <f>F54</f>
        <v>0</v>
      </c>
      <c r="D383" s="813"/>
      <c r="E383" s="813"/>
      <c r="F383" s="814"/>
    </row>
    <row r="384" spans="1:79" ht="15" customHeight="1">
      <c r="A384" s="22" t="s">
        <v>110</v>
      </c>
      <c r="B384" s="23" t="s">
        <v>207</v>
      </c>
      <c r="C384" s="813">
        <v>0</v>
      </c>
      <c r="D384" s="813"/>
      <c r="E384" s="813"/>
      <c r="F384" s="814"/>
    </row>
    <row r="385" spans="1:7" ht="15" customHeight="1">
      <c r="A385" s="22" t="s">
        <v>217</v>
      </c>
      <c r="B385" s="23" t="s">
        <v>218</v>
      </c>
      <c r="C385" s="813">
        <v>0</v>
      </c>
      <c r="D385" s="813"/>
      <c r="E385" s="813"/>
      <c r="F385" s="814"/>
    </row>
    <row r="386" spans="1:7" ht="15" customHeight="1">
      <c r="A386" s="22" t="s">
        <v>221</v>
      </c>
      <c r="B386" s="23" t="s">
        <v>220</v>
      </c>
      <c r="C386" s="811">
        <v>0</v>
      </c>
      <c r="D386" s="811"/>
      <c r="E386" s="811"/>
      <c r="F386" s="812"/>
    </row>
    <row r="387" spans="1:7" ht="15" customHeight="1">
      <c r="A387" s="22" t="s">
        <v>225</v>
      </c>
      <c r="B387" s="23" t="s">
        <v>253</v>
      </c>
      <c r="C387" s="811">
        <v>0</v>
      </c>
      <c r="D387" s="811"/>
      <c r="E387" s="811"/>
      <c r="F387" s="812"/>
    </row>
    <row r="388" spans="1:7" ht="15" customHeight="1">
      <c r="A388" s="22" t="s">
        <v>228</v>
      </c>
      <c r="B388" s="23" t="s">
        <v>254</v>
      </c>
      <c r="C388" s="811">
        <v>0</v>
      </c>
      <c r="D388" s="811"/>
      <c r="E388" s="811"/>
      <c r="F388" s="812"/>
    </row>
    <row r="389" spans="1:7" ht="15" customHeight="1">
      <c r="A389" s="22" t="s">
        <v>234</v>
      </c>
      <c r="B389" s="23" t="s">
        <v>235</v>
      </c>
      <c r="C389" s="811">
        <v>0</v>
      </c>
      <c r="D389" s="811"/>
      <c r="E389" s="811"/>
      <c r="F389" s="812"/>
    </row>
    <row r="390" spans="1:7" ht="15" customHeight="1">
      <c r="A390" s="22" t="s">
        <v>237</v>
      </c>
      <c r="B390" s="23" t="s">
        <v>238</v>
      </c>
      <c r="C390" s="813">
        <v>0</v>
      </c>
      <c r="D390" s="813"/>
      <c r="E390" s="813"/>
      <c r="F390" s="814"/>
    </row>
    <row r="391" spans="1:7" ht="15" customHeight="1">
      <c r="A391" s="22" t="s">
        <v>240</v>
      </c>
      <c r="B391" s="23" t="s">
        <v>241</v>
      </c>
      <c r="C391" s="813">
        <v>0</v>
      </c>
      <c r="D391" s="813"/>
      <c r="E391" s="813"/>
      <c r="F391" s="814"/>
    </row>
    <row r="392" spans="1:7" ht="15" customHeight="1">
      <c r="A392" s="22" t="s">
        <v>244</v>
      </c>
      <c r="B392" s="23" t="s">
        <v>245</v>
      </c>
      <c r="C392" s="811">
        <v>0</v>
      </c>
      <c r="D392" s="811"/>
      <c r="E392" s="811"/>
      <c r="F392" s="812"/>
    </row>
    <row r="393" spans="1:7" ht="15" customHeight="1">
      <c r="A393" s="22" t="s">
        <v>247</v>
      </c>
      <c r="B393" s="23" t="s">
        <v>76</v>
      </c>
      <c r="C393" s="813">
        <v>0</v>
      </c>
      <c r="D393" s="813"/>
      <c r="E393" s="813"/>
      <c r="F393" s="814"/>
    </row>
    <row r="394" spans="1:7" ht="15" customHeight="1">
      <c r="A394" s="22" t="s">
        <v>249</v>
      </c>
      <c r="B394" s="23" t="s">
        <v>250</v>
      </c>
      <c r="C394" s="813">
        <v>0</v>
      </c>
      <c r="D394" s="813"/>
      <c r="E394" s="813"/>
      <c r="F394" s="814"/>
    </row>
    <row r="395" spans="1:7">
      <c r="A395" s="157"/>
      <c r="B395" s="158"/>
      <c r="C395" s="158"/>
      <c r="D395" s="158"/>
      <c r="E395" s="230"/>
      <c r="F395" s="237"/>
    </row>
    <row r="396" spans="1:7" ht="24.95" customHeight="1">
      <c r="A396" s="672" t="s">
        <v>11</v>
      </c>
      <c r="B396" s="673" t="s">
        <v>135</v>
      </c>
      <c r="C396" s="674"/>
      <c r="D396" s="674"/>
      <c r="E396" s="674"/>
      <c r="F396" s="674">
        <f>C383+C384+C385+C386+C387+C388+C389+C390+C391+C392+C393+C394</f>
        <v>0</v>
      </c>
    </row>
    <row r="397" spans="1:7">
      <c r="F397" s="231"/>
      <c r="G397" s="193"/>
    </row>
    <row r="398" spans="1:7" s="193" customFormat="1">
      <c r="D398" s="212"/>
      <c r="E398" s="231"/>
      <c r="F398" s="231"/>
    </row>
    <row r="399" spans="1:7" s="193" customFormat="1">
      <c r="B399" s="213"/>
      <c r="D399" s="212"/>
      <c r="E399" s="231"/>
      <c r="F399" s="231"/>
    </row>
    <row r="400" spans="1:7" s="193" customFormat="1">
      <c r="B400" s="213"/>
      <c r="D400" s="212"/>
      <c r="E400" s="231"/>
      <c r="F400" s="231"/>
    </row>
    <row r="401" spans="2:6" s="193" customFormat="1">
      <c r="B401" s="213"/>
      <c r="D401" s="212"/>
      <c r="E401" s="231"/>
      <c r="F401" s="231"/>
    </row>
    <row r="402" spans="2:6" s="193" customFormat="1">
      <c r="B402" s="213"/>
      <c r="D402" s="212"/>
      <c r="E402" s="231"/>
      <c r="F402" s="231"/>
    </row>
    <row r="403" spans="2:6" s="193" customFormat="1">
      <c r="B403" s="213"/>
      <c r="D403" s="212"/>
      <c r="E403" s="231"/>
      <c r="F403" s="231"/>
    </row>
    <row r="404" spans="2:6" s="193" customFormat="1">
      <c r="B404" s="213"/>
      <c r="D404" s="212"/>
      <c r="E404" s="231"/>
      <c r="F404" s="231"/>
    </row>
    <row r="405" spans="2:6" s="193" customFormat="1">
      <c r="B405" s="213"/>
      <c r="D405" s="212"/>
      <c r="E405" s="231"/>
      <c r="F405" s="231"/>
    </row>
    <row r="406" spans="2:6" s="193" customFormat="1">
      <c r="B406" s="213"/>
      <c r="D406" s="212"/>
      <c r="E406" s="231"/>
      <c r="F406" s="231"/>
    </row>
    <row r="407" spans="2:6" s="193" customFormat="1">
      <c r="B407" s="213"/>
      <c r="D407" s="212"/>
      <c r="E407" s="231"/>
      <c r="F407" s="231"/>
    </row>
    <row r="408" spans="2:6" s="193" customFormat="1">
      <c r="B408" s="213"/>
      <c r="D408" s="212"/>
      <c r="E408" s="231"/>
      <c r="F408" s="231"/>
    </row>
    <row r="409" spans="2:6" s="193" customFormat="1">
      <c r="B409" s="213"/>
      <c r="D409" s="212"/>
      <c r="E409" s="231"/>
      <c r="F409" s="231"/>
    </row>
    <row r="410" spans="2:6" s="193" customFormat="1">
      <c r="B410" s="213"/>
      <c r="D410" s="212"/>
      <c r="E410" s="231"/>
      <c r="F410" s="231"/>
    </row>
    <row r="411" spans="2:6" s="193" customFormat="1">
      <c r="B411" s="213"/>
      <c r="D411" s="212"/>
      <c r="E411" s="231"/>
      <c r="F411" s="231"/>
    </row>
    <row r="412" spans="2:6" s="193" customFormat="1">
      <c r="B412" s="213"/>
      <c r="D412" s="212"/>
      <c r="E412" s="231"/>
      <c r="F412" s="231"/>
    </row>
    <row r="413" spans="2:6" s="310" customFormat="1">
      <c r="B413" s="213"/>
      <c r="D413" s="212"/>
      <c r="E413" s="231"/>
      <c r="F413" s="231"/>
    </row>
    <row r="414" spans="2:6" s="310" customFormat="1">
      <c r="B414" s="213"/>
      <c r="D414" s="212"/>
      <c r="E414" s="231"/>
      <c r="F414" s="231"/>
    </row>
    <row r="415" spans="2:6" s="310" customFormat="1">
      <c r="D415" s="212"/>
      <c r="E415" s="231"/>
      <c r="F415" s="231"/>
    </row>
    <row r="416" spans="2:6" s="310" customFormat="1">
      <c r="D416" s="212"/>
      <c r="E416" s="231"/>
      <c r="F416" s="231"/>
    </row>
    <row r="417" spans="4:6" s="310" customFormat="1">
      <c r="D417" s="212"/>
      <c r="E417" s="231"/>
      <c r="F417" s="231"/>
    </row>
    <row r="418" spans="4:6" s="310" customFormat="1">
      <c r="D418" s="212"/>
      <c r="E418" s="231"/>
      <c r="F418" s="231"/>
    </row>
    <row r="419" spans="4:6" s="310" customFormat="1">
      <c r="D419" s="212"/>
      <c r="E419" s="231"/>
      <c r="F419" s="231"/>
    </row>
    <row r="420" spans="4:6" s="310" customFormat="1">
      <c r="D420" s="212"/>
      <c r="E420" s="231"/>
      <c r="F420" s="231"/>
    </row>
    <row r="421" spans="4:6" s="310" customFormat="1">
      <c r="D421" s="212"/>
      <c r="E421" s="231"/>
      <c r="F421" s="231"/>
    </row>
    <row r="422" spans="4:6" s="310" customFormat="1">
      <c r="D422" s="212"/>
      <c r="E422" s="231"/>
      <c r="F422" s="231"/>
    </row>
    <row r="423" spans="4:6" s="310" customFormat="1">
      <c r="D423" s="212"/>
      <c r="E423" s="231"/>
      <c r="F423" s="231"/>
    </row>
    <row r="424" spans="4:6" s="310" customFormat="1">
      <c r="D424" s="212"/>
      <c r="E424" s="231"/>
      <c r="F424" s="231"/>
    </row>
    <row r="425" spans="4:6" s="310" customFormat="1">
      <c r="D425" s="212"/>
      <c r="E425" s="231"/>
      <c r="F425" s="231"/>
    </row>
    <row r="426" spans="4:6" s="310" customFormat="1">
      <c r="D426" s="212"/>
      <c r="E426" s="231"/>
      <c r="F426" s="231"/>
    </row>
    <row r="427" spans="4:6" s="310" customFormat="1">
      <c r="D427" s="212"/>
      <c r="E427" s="231"/>
      <c r="F427" s="231"/>
    </row>
    <row r="428" spans="4:6" s="310" customFormat="1">
      <c r="D428" s="212"/>
      <c r="E428" s="231"/>
      <c r="F428" s="231"/>
    </row>
    <row r="429" spans="4:6" s="310" customFormat="1">
      <c r="D429" s="212"/>
      <c r="E429" s="231"/>
      <c r="F429" s="231"/>
    </row>
    <row r="430" spans="4:6" s="310" customFormat="1">
      <c r="D430" s="212"/>
      <c r="E430" s="231"/>
      <c r="F430" s="231"/>
    </row>
    <row r="431" spans="4:6" s="310" customFormat="1">
      <c r="D431" s="212"/>
      <c r="E431" s="231"/>
      <c r="F431" s="231"/>
    </row>
    <row r="432" spans="4:6" s="310" customFormat="1">
      <c r="D432" s="212"/>
      <c r="E432" s="231"/>
      <c r="F432" s="231"/>
    </row>
    <row r="433" spans="4:6" s="310" customFormat="1">
      <c r="D433" s="212"/>
      <c r="E433" s="231"/>
      <c r="F433" s="231"/>
    </row>
    <row r="434" spans="4:6" s="310" customFormat="1">
      <c r="D434" s="212"/>
      <c r="E434" s="231"/>
      <c r="F434" s="231"/>
    </row>
    <row r="435" spans="4:6" s="310" customFormat="1">
      <c r="D435" s="212"/>
      <c r="E435" s="231"/>
      <c r="F435" s="231"/>
    </row>
    <row r="436" spans="4:6" s="310" customFormat="1">
      <c r="D436" s="212"/>
      <c r="E436" s="231"/>
      <c r="F436" s="231"/>
    </row>
    <row r="437" spans="4:6" s="310" customFormat="1">
      <c r="D437" s="212"/>
      <c r="E437" s="231"/>
      <c r="F437" s="231"/>
    </row>
    <row r="438" spans="4:6" s="310" customFormat="1">
      <c r="D438" s="212"/>
      <c r="E438" s="231"/>
      <c r="F438" s="231"/>
    </row>
    <row r="439" spans="4:6" s="310" customFormat="1">
      <c r="D439" s="212"/>
      <c r="E439" s="231"/>
      <c r="F439" s="231"/>
    </row>
    <row r="440" spans="4:6" s="310" customFormat="1">
      <c r="D440" s="212"/>
      <c r="E440" s="231"/>
      <c r="F440" s="231"/>
    </row>
    <row r="441" spans="4:6" s="310" customFormat="1">
      <c r="D441" s="212"/>
      <c r="E441" s="231"/>
      <c r="F441" s="231"/>
    </row>
    <row r="442" spans="4:6" s="310" customFormat="1">
      <c r="D442" s="212"/>
      <c r="E442" s="231"/>
      <c r="F442" s="231"/>
    </row>
    <row r="443" spans="4:6" s="310" customFormat="1">
      <c r="D443" s="212"/>
      <c r="E443" s="231"/>
      <c r="F443" s="231"/>
    </row>
    <row r="444" spans="4:6" s="310" customFormat="1">
      <c r="D444" s="212"/>
      <c r="E444" s="231"/>
      <c r="F444" s="231"/>
    </row>
    <row r="445" spans="4:6" s="310" customFormat="1">
      <c r="D445" s="212"/>
      <c r="E445" s="231"/>
      <c r="F445" s="231"/>
    </row>
    <row r="446" spans="4:6" s="310" customFormat="1">
      <c r="D446" s="212"/>
      <c r="E446" s="231"/>
      <c r="F446" s="231"/>
    </row>
    <row r="447" spans="4:6" s="310" customFormat="1">
      <c r="D447" s="212"/>
      <c r="E447" s="231"/>
      <c r="F447" s="231"/>
    </row>
    <row r="448" spans="4:6" s="310" customFormat="1">
      <c r="D448" s="212"/>
      <c r="E448" s="231"/>
      <c r="F448" s="231"/>
    </row>
    <row r="449" spans="4:6" s="310" customFormat="1">
      <c r="D449" s="212"/>
      <c r="E449" s="231"/>
      <c r="F449" s="231"/>
    </row>
    <row r="450" spans="4:6" s="310" customFormat="1">
      <c r="D450" s="212"/>
      <c r="E450" s="231"/>
      <c r="F450" s="231"/>
    </row>
    <row r="451" spans="4:6" s="310" customFormat="1">
      <c r="D451" s="212"/>
      <c r="E451" s="231"/>
      <c r="F451" s="231"/>
    </row>
    <row r="452" spans="4:6" s="310" customFormat="1">
      <c r="D452" s="212"/>
      <c r="E452" s="231"/>
      <c r="F452" s="231"/>
    </row>
    <row r="453" spans="4:6" s="310" customFormat="1">
      <c r="D453" s="212"/>
      <c r="E453" s="231"/>
      <c r="F453" s="231"/>
    </row>
    <row r="454" spans="4:6" s="310" customFormat="1">
      <c r="D454" s="212"/>
      <c r="E454" s="231"/>
      <c r="F454" s="231"/>
    </row>
    <row r="455" spans="4:6" s="310" customFormat="1">
      <c r="D455" s="212"/>
      <c r="E455" s="231"/>
      <c r="F455" s="231"/>
    </row>
    <row r="456" spans="4:6" s="310" customFormat="1">
      <c r="D456" s="212"/>
      <c r="E456" s="231"/>
      <c r="F456" s="231"/>
    </row>
    <row r="457" spans="4:6" s="310" customFormat="1">
      <c r="D457" s="212"/>
      <c r="E457" s="231"/>
      <c r="F457" s="231"/>
    </row>
    <row r="458" spans="4:6" s="310" customFormat="1">
      <c r="D458" s="212"/>
      <c r="E458" s="231"/>
      <c r="F458" s="231"/>
    </row>
    <row r="459" spans="4:6" s="310" customFormat="1">
      <c r="D459" s="212"/>
      <c r="E459" s="231"/>
      <c r="F459" s="231"/>
    </row>
    <row r="460" spans="4:6" s="310" customFormat="1">
      <c r="D460" s="212"/>
      <c r="E460" s="231"/>
      <c r="F460" s="231"/>
    </row>
    <row r="461" spans="4:6" s="310" customFormat="1">
      <c r="D461" s="212"/>
      <c r="E461" s="231"/>
      <c r="F461" s="231"/>
    </row>
    <row r="462" spans="4:6" s="310" customFormat="1">
      <c r="D462" s="212"/>
      <c r="E462" s="231"/>
      <c r="F462" s="231"/>
    </row>
    <row r="463" spans="4:6" s="310" customFormat="1">
      <c r="D463" s="212"/>
      <c r="E463" s="231"/>
      <c r="F463" s="231"/>
    </row>
    <row r="464" spans="4:6" s="310" customFormat="1">
      <c r="D464" s="212"/>
      <c r="E464" s="231"/>
      <c r="F464" s="231"/>
    </row>
    <row r="465" spans="4:6" s="310" customFormat="1">
      <c r="D465" s="212"/>
      <c r="E465" s="231"/>
      <c r="F465" s="231"/>
    </row>
    <row r="466" spans="4:6" s="310" customFormat="1">
      <c r="D466" s="212"/>
      <c r="E466" s="231"/>
      <c r="F466" s="231"/>
    </row>
    <row r="467" spans="4:6" s="310" customFormat="1">
      <c r="D467" s="212"/>
      <c r="E467" s="231"/>
      <c r="F467" s="231"/>
    </row>
    <row r="468" spans="4:6" s="310" customFormat="1">
      <c r="D468" s="212"/>
      <c r="E468" s="231"/>
      <c r="F468" s="231"/>
    </row>
    <row r="469" spans="4:6" s="310" customFormat="1">
      <c r="D469" s="212"/>
      <c r="E469" s="231"/>
      <c r="F469" s="231"/>
    </row>
    <row r="470" spans="4:6" s="310" customFormat="1">
      <c r="D470" s="212"/>
      <c r="E470" s="231"/>
      <c r="F470" s="231"/>
    </row>
    <row r="471" spans="4:6" s="310" customFormat="1">
      <c r="D471" s="212"/>
      <c r="E471" s="231"/>
      <c r="F471" s="231"/>
    </row>
    <row r="472" spans="4:6" s="310" customFormat="1">
      <c r="D472" s="212"/>
      <c r="E472" s="231"/>
      <c r="F472" s="231"/>
    </row>
    <row r="473" spans="4:6" s="310" customFormat="1">
      <c r="D473" s="212"/>
      <c r="E473" s="231"/>
      <c r="F473" s="231"/>
    </row>
    <row r="474" spans="4:6" s="310" customFormat="1">
      <c r="D474" s="212"/>
      <c r="E474" s="231"/>
      <c r="F474" s="231"/>
    </row>
    <row r="475" spans="4:6" s="310" customFormat="1">
      <c r="D475" s="212"/>
      <c r="E475" s="231"/>
      <c r="F475" s="231"/>
    </row>
    <row r="476" spans="4:6" s="310" customFormat="1">
      <c r="D476" s="212"/>
      <c r="E476" s="231"/>
      <c r="F476" s="231"/>
    </row>
    <row r="477" spans="4:6" s="310" customFormat="1">
      <c r="D477" s="212"/>
      <c r="E477" s="231"/>
      <c r="F477" s="231"/>
    </row>
    <row r="478" spans="4:6" s="310" customFormat="1">
      <c r="D478" s="212"/>
      <c r="E478" s="231"/>
      <c r="F478" s="231"/>
    </row>
    <row r="479" spans="4:6" s="310" customFormat="1">
      <c r="D479" s="212"/>
      <c r="E479" s="231"/>
      <c r="F479" s="231"/>
    </row>
    <row r="480" spans="4:6" s="310" customFormat="1">
      <c r="D480" s="212"/>
      <c r="E480" s="231"/>
      <c r="F480" s="231"/>
    </row>
    <row r="481" spans="4:6" s="310" customFormat="1">
      <c r="D481" s="212"/>
      <c r="E481" s="231"/>
      <c r="F481" s="231"/>
    </row>
    <row r="482" spans="4:6" s="310" customFormat="1">
      <c r="D482" s="212"/>
      <c r="E482" s="231"/>
      <c r="F482" s="231"/>
    </row>
    <row r="483" spans="4:6" s="310" customFormat="1">
      <c r="D483" s="212"/>
      <c r="E483" s="231"/>
      <c r="F483" s="231"/>
    </row>
    <row r="484" spans="4:6" s="310" customFormat="1">
      <c r="D484" s="212"/>
      <c r="E484" s="231"/>
      <c r="F484" s="231"/>
    </row>
    <row r="485" spans="4:6" s="310" customFormat="1">
      <c r="D485" s="212"/>
      <c r="E485" s="231"/>
      <c r="F485" s="231"/>
    </row>
    <row r="486" spans="4:6" s="310" customFormat="1">
      <c r="D486" s="212"/>
      <c r="E486" s="231"/>
      <c r="F486" s="231"/>
    </row>
    <row r="487" spans="4:6" s="310" customFormat="1">
      <c r="D487" s="212"/>
      <c r="E487" s="231"/>
      <c r="F487" s="231"/>
    </row>
    <row r="488" spans="4:6" s="310" customFormat="1">
      <c r="D488" s="212"/>
      <c r="E488" s="231"/>
      <c r="F488" s="231"/>
    </row>
    <row r="489" spans="4:6" s="310" customFormat="1">
      <c r="D489" s="212"/>
      <c r="E489" s="231"/>
      <c r="F489" s="231"/>
    </row>
    <row r="490" spans="4:6" s="310" customFormat="1">
      <c r="D490" s="212"/>
      <c r="E490" s="231"/>
      <c r="F490" s="231"/>
    </row>
    <row r="491" spans="4:6" s="310" customFormat="1">
      <c r="D491" s="212"/>
      <c r="E491" s="231"/>
      <c r="F491" s="231"/>
    </row>
    <row r="492" spans="4:6" s="310" customFormat="1">
      <c r="D492" s="212"/>
      <c r="E492" s="231"/>
      <c r="F492" s="231"/>
    </row>
    <row r="493" spans="4:6" s="310" customFormat="1">
      <c r="D493" s="212"/>
      <c r="E493" s="231"/>
      <c r="F493" s="231"/>
    </row>
    <row r="494" spans="4:6" s="310" customFormat="1">
      <c r="D494" s="212"/>
      <c r="E494" s="231"/>
      <c r="F494" s="231"/>
    </row>
    <row r="495" spans="4:6" s="310" customFormat="1">
      <c r="D495" s="212"/>
      <c r="E495" s="231"/>
      <c r="F495" s="231"/>
    </row>
    <row r="496" spans="4:6" s="310" customFormat="1">
      <c r="D496" s="212"/>
      <c r="E496" s="231"/>
      <c r="F496" s="231"/>
    </row>
    <row r="497" spans="4:6" s="310" customFormat="1">
      <c r="D497" s="212"/>
      <c r="E497" s="231"/>
      <c r="F497" s="231"/>
    </row>
    <row r="498" spans="4:6" s="310" customFormat="1">
      <c r="D498" s="212"/>
      <c r="E498" s="231"/>
      <c r="F498" s="231"/>
    </row>
    <row r="499" spans="4:6" s="310" customFormat="1">
      <c r="D499" s="212"/>
      <c r="E499" s="231"/>
      <c r="F499" s="231"/>
    </row>
    <row r="500" spans="4:6" s="310" customFormat="1">
      <c r="D500" s="212"/>
      <c r="E500" s="231"/>
      <c r="F500" s="231"/>
    </row>
    <row r="501" spans="4:6" s="310" customFormat="1">
      <c r="D501" s="212"/>
      <c r="E501" s="231"/>
      <c r="F501" s="231"/>
    </row>
    <row r="502" spans="4:6" s="310" customFormat="1">
      <c r="D502" s="212"/>
      <c r="E502" s="231"/>
      <c r="F502" s="231"/>
    </row>
    <row r="503" spans="4:6" s="310" customFormat="1">
      <c r="D503" s="212"/>
      <c r="E503" s="231"/>
      <c r="F503" s="231"/>
    </row>
    <row r="504" spans="4:6" s="310" customFormat="1">
      <c r="D504" s="212"/>
      <c r="E504" s="231"/>
      <c r="F504" s="231"/>
    </row>
    <row r="505" spans="4:6" s="310" customFormat="1">
      <c r="D505" s="212"/>
      <c r="E505" s="231"/>
      <c r="F505" s="231"/>
    </row>
    <row r="506" spans="4:6" s="310" customFormat="1">
      <c r="D506" s="212"/>
      <c r="E506" s="231"/>
      <c r="F506" s="231"/>
    </row>
    <row r="507" spans="4:6" s="310" customFormat="1">
      <c r="D507" s="212"/>
      <c r="E507" s="231"/>
      <c r="F507" s="231"/>
    </row>
    <row r="508" spans="4:6" s="310" customFormat="1">
      <c r="D508" s="212"/>
      <c r="E508" s="231"/>
      <c r="F508" s="231"/>
    </row>
    <row r="509" spans="4:6" s="310" customFormat="1">
      <c r="D509" s="212"/>
      <c r="E509" s="231"/>
      <c r="F509" s="231"/>
    </row>
    <row r="510" spans="4:6" s="310" customFormat="1">
      <c r="D510" s="212"/>
      <c r="E510" s="231"/>
      <c r="F510" s="231"/>
    </row>
    <row r="511" spans="4:6" s="310" customFormat="1">
      <c r="D511" s="212"/>
      <c r="E511" s="231"/>
      <c r="F511" s="231"/>
    </row>
    <row r="512" spans="4:6" s="310" customFormat="1">
      <c r="D512" s="212"/>
      <c r="E512" s="231"/>
      <c r="F512" s="231"/>
    </row>
    <row r="513" spans="4:6" s="310" customFormat="1">
      <c r="D513" s="212"/>
      <c r="E513" s="231"/>
      <c r="F513" s="231"/>
    </row>
    <row r="514" spans="4:6" s="310" customFormat="1">
      <c r="D514" s="212"/>
      <c r="E514" s="231"/>
      <c r="F514" s="231"/>
    </row>
    <row r="515" spans="4:6" s="310" customFormat="1">
      <c r="D515" s="212"/>
      <c r="E515" s="231"/>
      <c r="F515" s="231"/>
    </row>
    <row r="516" spans="4:6" s="310" customFormat="1">
      <c r="D516" s="212"/>
      <c r="E516" s="231"/>
      <c r="F516" s="231"/>
    </row>
    <row r="517" spans="4:6" s="310" customFormat="1">
      <c r="D517" s="212"/>
      <c r="E517" s="231"/>
      <c r="F517" s="231"/>
    </row>
    <row r="518" spans="4:6" s="310" customFormat="1">
      <c r="D518" s="212"/>
      <c r="E518" s="231"/>
      <c r="F518" s="231"/>
    </row>
    <row r="519" spans="4:6" s="310" customFormat="1">
      <c r="D519" s="212"/>
      <c r="E519" s="231"/>
      <c r="F519" s="231"/>
    </row>
    <row r="520" spans="4:6" s="310" customFormat="1">
      <c r="D520" s="212"/>
      <c r="E520" s="231"/>
      <c r="F520" s="231"/>
    </row>
    <row r="521" spans="4:6" s="310" customFormat="1">
      <c r="D521" s="212"/>
      <c r="E521" s="231"/>
      <c r="F521" s="231"/>
    </row>
    <row r="522" spans="4:6" s="310" customFormat="1">
      <c r="D522" s="212"/>
      <c r="E522" s="231"/>
      <c r="F522" s="231"/>
    </row>
    <row r="523" spans="4:6" s="310" customFormat="1">
      <c r="D523" s="212"/>
      <c r="E523" s="231"/>
      <c r="F523" s="231"/>
    </row>
    <row r="524" spans="4:6" s="310" customFormat="1">
      <c r="D524" s="212"/>
      <c r="E524" s="231"/>
      <c r="F524" s="231"/>
    </row>
    <row r="525" spans="4:6" s="310" customFormat="1">
      <c r="D525" s="212"/>
      <c r="E525" s="231"/>
      <c r="F525" s="231"/>
    </row>
    <row r="526" spans="4:6" s="310" customFormat="1">
      <c r="D526" s="212"/>
      <c r="E526" s="231"/>
      <c r="F526" s="231"/>
    </row>
    <row r="527" spans="4:6" s="310" customFormat="1">
      <c r="D527" s="212"/>
      <c r="E527" s="231"/>
      <c r="F527" s="231"/>
    </row>
    <row r="528" spans="4:6" s="310" customFormat="1">
      <c r="D528" s="212"/>
      <c r="E528" s="231"/>
      <c r="F528" s="231"/>
    </row>
    <row r="529" spans="4:6" s="310" customFormat="1">
      <c r="D529" s="212"/>
      <c r="E529" s="231"/>
      <c r="F529" s="231"/>
    </row>
    <row r="530" spans="4:6" s="310" customFormat="1">
      <c r="D530" s="212"/>
      <c r="E530" s="231"/>
      <c r="F530" s="231"/>
    </row>
    <row r="531" spans="4:6" s="310" customFormat="1">
      <c r="D531" s="212"/>
      <c r="E531" s="231"/>
      <c r="F531" s="231"/>
    </row>
    <row r="532" spans="4:6" s="310" customFormat="1">
      <c r="D532" s="212"/>
      <c r="E532" s="231"/>
      <c r="F532" s="231"/>
    </row>
    <row r="533" spans="4:6" s="310" customFormat="1">
      <c r="D533" s="212"/>
      <c r="E533" s="231"/>
      <c r="F533" s="231"/>
    </row>
    <row r="534" spans="4:6" s="310" customFormat="1">
      <c r="D534" s="212"/>
      <c r="E534" s="231"/>
      <c r="F534" s="231"/>
    </row>
    <row r="535" spans="4:6" s="310" customFormat="1">
      <c r="D535" s="212"/>
      <c r="E535" s="231"/>
      <c r="F535" s="231"/>
    </row>
    <row r="536" spans="4:6" s="310" customFormat="1">
      <c r="D536" s="212"/>
      <c r="E536" s="231"/>
      <c r="F536" s="231"/>
    </row>
    <row r="537" spans="4:6" s="310" customFormat="1">
      <c r="D537" s="212"/>
      <c r="E537" s="231"/>
      <c r="F537" s="231"/>
    </row>
    <row r="538" spans="4:6" s="310" customFormat="1">
      <c r="D538" s="212"/>
      <c r="E538" s="231"/>
      <c r="F538" s="231"/>
    </row>
    <row r="539" spans="4:6" s="310" customFormat="1">
      <c r="D539" s="212"/>
      <c r="E539" s="231"/>
      <c r="F539" s="231"/>
    </row>
    <row r="540" spans="4:6" s="310" customFormat="1">
      <c r="D540" s="212"/>
      <c r="E540" s="231"/>
      <c r="F540" s="231"/>
    </row>
    <row r="541" spans="4:6" s="310" customFormat="1">
      <c r="D541" s="212"/>
      <c r="E541" s="231"/>
      <c r="F541" s="231"/>
    </row>
    <row r="542" spans="4:6" s="310" customFormat="1">
      <c r="D542" s="212"/>
      <c r="E542" s="231"/>
      <c r="F542" s="231"/>
    </row>
    <row r="543" spans="4:6" s="310" customFormat="1">
      <c r="D543" s="212"/>
      <c r="E543" s="231"/>
      <c r="F543" s="231"/>
    </row>
    <row r="544" spans="4:6" s="310" customFormat="1">
      <c r="D544" s="212"/>
      <c r="E544" s="231"/>
      <c r="F544" s="231"/>
    </row>
    <row r="545" spans="4:6" s="310" customFormat="1">
      <c r="D545" s="212"/>
      <c r="E545" s="231"/>
      <c r="F545" s="231"/>
    </row>
    <row r="546" spans="4:6" s="310" customFormat="1">
      <c r="D546" s="212"/>
      <c r="E546" s="231"/>
      <c r="F546" s="231"/>
    </row>
    <row r="547" spans="4:6" s="310" customFormat="1">
      <c r="D547" s="212"/>
      <c r="E547" s="231"/>
      <c r="F547" s="231"/>
    </row>
    <row r="548" spans="4:6" s="310" customFormat="1">
      <c r="D548" s="212"/>
      <c r="E548" s="231"/>
      <c r="F548" s="231"/>
    </row>
    <row r="549" spans="4:6" s="310" customFormat="1">
      <c r="D549" s="212"/>
      <c r="E549" s="231"/>
      <c r="F549" s="231"/>
    </row>
    <row r="550" spans="4:6" s="310" customFormat="1">
      <c r="D550" s="212"/>
      <c r="E550" s="231"/>
      <c r="F550" s="231"/>
    </row>
    <row r="551" spans="4:6" s="310" customFormat="1">
      <c r="D551" s="212"/>
      <c r="E551" s="231"/>
      <c r="F551" s="231"/>
    </row>
    <row r="552" spans="4:6" s="310" customFormat="1">
      <c r="D552" s="212"/>
      <c r="E552" s="231"/>
      <c r="F552" s="231"/>
    </row>
    <row r="553" spans="4:6" s="310" customFormat="1">
      <c r="D553" s="212"/>
      <c r="E553" s="231"/>
      <c r="F553" s="231"/>
    </row>
    <row r="554" spans="4:6" s="310" customFormat="1">
      <c r="D554" s="212"/>
      <c r="E554" s="231"/>
      <c r="F554" s="231"/>
    </row>
    <row r="555" spans="4:6" s="310" customFormat="1">
      <c r="D555" s="212"/>
      <c r="E555" s="231"/>
      <c r="F555" s="231"/>
    </row>
    <row r="556" spans="4:6" s="310" customFormat="1">
      <c r="D556" s="212"/>
      <c r="E556" s="231"/>
      <c r="F556" s="231"/>
    </row>
    <row r="557" spans="4:6" s="310" customFormat="1">
      <c r="D557" s="212"/>
      <c r="E557" s="231"/>
      <c r="F557" s="231"/>
    </row>
    <row r="558" spans="4:6" s="310" customFormat="1">
      <c r="D558" s="212"/>
      <c r="E558" s="231"/>
      <c r="F558" s="231"/>
    </row>
    <row r="559" spans="4:6" s="310" customFormat="1">
      <c r="D559" s="212"/>
      <c r="E559" s="231"/>
      <c r="F559" s="231"/>
    </row>
    <row r="560" spans="4:6" s="310" customFormat="1">
      <c r="D560" s="212"/>
      <c r="E560" s="231"/>
      <c r="F560" s="231"/>
    </row>
    <row r="561" spans="4:6" s="310" customFormat="1">
      <c r="D561" s="212"/>
      <c r="E561" s="231"/>
      <c r="F561" s="231"/>
    </row>
    <row r="562" spans="4:6" s="310" customFormat="1">
      <c r="D562" s="212"/>
      <c r="E562" s="231"/>
      <c r="F562" s="231"/>
    </row>
    <row r="563" spans="4:6" s="310" customFormat="1">
      <c r="D563" s="212"/>
      <c r="E563" s="231"/>
      <c r="F563" s="231"/>
    </row>
    <row r="564" spans="4:6" s="310" customFormat="1">
      <c r="D564" s="212"/>
      <c r="E564" s="231"/>
      <c r="F564" s="231"/>
    </row>
    <row r="565" spans="4:6" s="310" customFormat="1">
      <c r="D565" s="212"/>
      <c r="E565" s="231"/>
      <c r="F565" s="231"/>
    </row>
    <row r="566" spans="4:6" s="310" customFormat="1">
      <c r="D566" s="212"/>
      <c r="E566" s="231"/>
      <c r="F566" s="231"/>
    </row>
    <row r="567" spans="4:6" s="310" customFormat="1">
      <c r="D567" s="212"/>
      <c r="E567" s="231"/>
      <c r="F567" s="231"/>
    </row>
    <row r="568" spans="4:6" s="310" customFormat="1">
      <c r="D568" s="212"/>
      <c r="E568" s="231"/>
      <c r="F568" s="231"/>
    </row>
    <row r="569" spans="4:6" s="310" customFormat="1">
      <c r="D569" s="212"/>
      <c r="E569" s="231"/>
      <c r="F569" s="231"/>
    </row>
    <row r="570" spans="4:6" s="310" customFormat="1">
      <c r="D570" s="212"/>
      <c r="E570" s="231"/>
      <c r="F570" s="231"/>
    </row>
    <row r="571" spans="4:6" s="310" customFormat="1">
      <c r="D571" s="212"/>
      <c r="E571" s="231"/>
      <c r="F571" s="231"/>
    </row>
    <row r="572" spans="4:6" s="310" customFormat="1">
      <c r="D572" s="212"/>
      <c r="E572" s="231"/>
      <c r="F572" s="231"/>
    </row>
    <row r="573" spans="4:6" s="310" customFormat="1">
      <c r="D573" s="212"/>
      <c r="E573" s="231"/>
      <c r="F573" s="231"/>
    </row>
    <row r="574" spans="4:6" s="310" customFormat="1">
      <c r="D574" s="212"/>
      <c r="E574" s="231"/>
      <c r="F574" s="231"/>
    </row>
    <row r="575" spans="4:6" s="310" customFormat="1">
      <c r="D575" s="212"/>
      <c r="E575" s="231"/>
      <c r="F575" s="231"/>
    </row>
    <row r="576" spans="4:6" s="310" customFormat="1">
      <c r="D576" s="212"/>
      <c r="E576" s="231"/>
      <c r="F576" s="231"/>
    </row>
    <row r="577" spans="4:6" s="310" customFormat="1">
      <c r="D577" s="212"/>
      <c r="E577" s="231"/>
      <c r="F577" s="231"/>
    </row>
    <row r="578" spans="4:6" s="310" customFormat="1">
      <c r="D578" s="212"/>
      <c r="E578" s="231"/>
      <c r="F578" s="231"/>
    </row>
    <row r="579" spans="4:6" s="310" customFormat="1">
      <c r="D579" s="212"/>
      <c r="E579" s="231"/>
      <c r="F579" s="231"/>
    </row>
    <row r="580" spans="4:6" s="310" customFormat="1">
      <c r="D580" s="212"/>
      <c r="E580" s="231"/>
      <c r="F580" s="231"/>
    </row>
    <row r="581" spans="4:6" s="310" customFormat="1">
      <c r="D581" s="212"/>
      <c r="E581" s="231"/>
      <c r="F581" s="231"/>
    </row>
    <row r="582" spans="4:6" s="310" customFormat="1">
      <c r="D582" s="212"/>
      <c r="E582" s="231"/>
      <c r="F582" s="231"/>
    </row>
    <row r="583" spans="4:6" s="310" customFormat="1">
      <c r="D583" s="212"/>
      <c r="E583" s="231"/>
      <c r="F583" s="231"/>
    </row>
    <row r="584" spans="4:6" s="310" customFormat="1">
      <c r="D584" s="212"/>
      <c r="E584" s="231"/>
      <c r="F584" s="231"/>
    </row>
    <row r="585" spans="4:6" s="310" customFormat="1">
      <c r="D585" s="212"/>
      <c r="E585" s="231"/>
      <c r="F585" s="231"/>
    </row>
    <row r="586" spans="4:6" s="310" customFormat="1">
      <c r="D586" s="212"/>
      <c r="E586" s="231"/>
      <c r="F586" s="231"/>
    </row>
    <row r="587" spans="4:6" s="310" customFormat="1">
      <c r="D587" s="212"/>
      <c r="E587" s="231"/>
      <c r="F587" s="231"/>
    </row>
    <row r="588" spans="4:6" s="310" customFormat="1">
      <c r="D588" s="212"/>
      <c r="E588" s="231"/>
      <c r="F588" s="231"/>
    </row>
    <row r="589" spans="4:6" s="310" customFormat="1">
      <c r="D589" s="212"/>
      <c r="E589" s="231"/>
      <c r="F589" s="231"/>
    </row>
    <row r="590" spans="4:6" s="310" customFormat="1">
      <c r="D590" s="212"/>
      <c r="E590" s="231"/>
      <c r="F590" s="231"/>
    </row>
    <row r="591" spans="4:6" s="310" customFormat="1">
      <c r="D591" s="212"/>
      <c r="E591" s="231"/>
      <c r="F591" s="231"/>
    </row>
    <row r="592" spans="4:6" s="310" customFormat="1">
      <c r="D592" s="212"/>
      <c r="E592" s="231"/>
      <c r="F592" s="231"/>
    </row>
    <row r="593" spans="4:6" s="310" customFormat="1">
      <c r="D593" s="212"/>
      <c r="E593" s="231"/>
      <c r="F593" s="231"/>
    </row>
    <row r="594" spans="4:6" s="310" customFormat="1">
      <c r="D594" s="212"/>
      <c r="E594" s="231"/>
      <c r="F594" s="231"/>
    </row>
    <row r="595" spans="4:6" s="310" customFormat="1">
      <c r="D595" s="212"/>
      <c r="E595" s="231"/>
      <c r="F595" s="231"/>
    </row>
    <row r="596" spans="4:6" s="310" customFormat="1">
      <c r="D596" s="212"/>
      <c r="E596" s="231"/>
      <c r="F596" s="231"/>
    </row>
    <row r="597" spans="4:6" s="310" customFormat="1">
      <c r="D597" s="212"/>
      <c r="E597" s="231"/>
      <c r="F597" s="231"/>
    </row>
    <row r="598" spans="4:6" s="310" customFormat="1">
      <c r="D598" s="212"/>
      <c r="E598" s="231"/>
      <c r="F598" s="231"/>
    </row>
    <row r="599" spans="4:6" s="310" customFormat="1">
      <c r="D599" s="212"/>
      <c r="E599" s="231"/>
      <c r="F599" s="231"/>
    </row>
    <row r="600" spans="4:6" s="310" customFormat="1">
      <c r="D600" s="212"/>
      <c r="E600" s="231"/>
      <c r="F600" s="231"/>
    </row>
    <row r="601" spans="4:6" s="310" customFormat="1">
      <c r="D601" s="212"/>
      <c r="E601" s="231"/>
      <c r="F601" s="231"/>
    </row>
    <row r="602" spans="4:6" s="310" customFormat="1">
      <c r="D602" s="212"/>
      <c r="E602" s="231"/>
      <c r="F602" s="231"/>
    </row>
    <row r="603" spans="4:6" s="310" customFormat="1">
      <c r="D603" s="212"/>
      <c r="E603" s="231"/>
      <c r="F603" s="231"/>
    </row>
    <row r="604" spans="4:6" s="310" customFormat="1">
      <c r="D604" s="212"/>
      <c r="E604" s="231"/>
      <c r="F604" s="231"/>
    </row>
    <row r="605" spans="4:6" s="310" customFormat="1">
      <c r="D605" s="212"/>
      <c r="E605" s="231"/>
      <c r="F605" s="231"/>
    </row>
    <row r="606" spans="4:6" s="310" customFormat="1">
      <c r="D606" s="212"/>
      <c r="E606" s="231"/>
      <c r="F606" s="231"/>
    </row>
    <row r="607" spans="4:6" s="310" customFormat="1">
      <c r="D607" s="212"/>
      <c r="E607" s="231"/>
      <c r="F607" s="231"/>
    </row>
    <row r="608" spans="4:6" s="310" customFormat="1">
      <c r="D608" s="212"/>
      <c r="E608" s="231"/>
      <c r="F608" s="231"/>
    </row>
    <row r="609" spans="4:6" s="310" customFormat="1">
      <c r="D609" s="212"/>
      <c r="E609" s="231"/>
      <c r="F609" s="231"/>
    </row>
    <row r="610" spans="4:6" s="310" customFormat="1">
      <c r="D610" s="212"/>
      <c r="E610" s="231"/>
      <c r="F610" s="231"/>
    </row>
    <row r="611" spans="4:6" s="310" customFormat="1">
      <c r="D611" s="212"/>
      <c r="E611" s="231"/>
      <c r="F611" s="231"/>
    </row>
    <row r="612" spans="4:6" s="310" customFormat="1">
      <c r="D612" s="212"/>
      <c r="E612" s="231"/>
      <c r="F612" s="231"/>
    </row>
    <row r="613" spans="4:6" s="310" customFormat="1">
      <c r="D613" s="212"/>
      <c r="E613" s="231"/>
      <c r="F613" s="231"/>
    </row>
    <row r="614" spans="4:6" s="310" customFormat="1">
      <c r="D614" s="212"/>
      <c r="E614" s="231"/>
      <c r="F614" s="231"/>
    </row>
    <row r="615" spans="4:6" s="310" customFormat="1">
      <c r="D615" s="212"/>
      <c r="E615" s="231"/>
      <c r="F615" s="231"/>
    </row>
    <row r="616" spans="4:6" s="310" customFormat="1">
      <c r="D616" s="212"/>
      <c r="E616" s="231"/>
      <c r="F616" s="231"/>
    </row>
    <row r="617" spans="4:6" s="310" customFormat="1">
      <c r="D617" s="212"/>
      <c r="E617" s="231"/>
      <c r="F617" s="231"/>
    </row>
    <row r="618" spans="4:6" s="310" customFormat="1">
      <c r="D618" s="212"/>
      <c r="E618" s="231"/>
      <c r="F618" s="231"/>
    </row>
    <row r="619" spans="4:6" s="310" customFormat="1">
      <c r="D619" s="212"/>
      <c r="E619" s="231"/>
      <c r="F619" s="231"/>
    </row>
    <row r="620" spans="4:6" s="310" customFormat="1">
      <c r="D620" s="212"/>
      <c r="E620" s="231"/>
      <c r="F620" s="231"/>
    </row>
    <row r="621" spans="4:6" s="310" customFormat="1">
      <c r="D621" s="212"/>
      <c r="E621" s="231"/>
      <c r="F621" s="231"/>
    </row>
    <row r="622" spans="4:6" s="310" customFormat="1">
      <c r="D622" s="212"/>
      <c r="E622" s="231"/>
      <c r="F622" s="231"/>
    </row>
    <row r="623" spans="4:6" s="310" customFormat="1">
      <c r="D623" s="212"/>
      <c r="E623" s="231"/>
      <c r="F623" s="231"/>
    </row>
    <row r="624" spans="4:6" s="310" customFormat="1">
      <c r="D624" s="212"/>
      <c r="E624" s="231"/>
      <c r="F624" s="231"/>
    </row>
    <row r="625" spans="4:6" s="310" customFormat="1">
      <c r="D625" s="212"/>
      <c r="E625" s="231"/>
      <c r="F625" s="231"/>
    </row>
    <row r="626" spans="4:6" s="310" customFormat="1">
      <c r="D626" s="212"/>
      <c r="E626" s="231"/>
      <c r="F626" s="231"/>
    </row>
    <row r="627" spans="4:6" s="310" customFormat="1">
      <c r="D627" s="212"/>
      <c r="E627" s="231"/>
      <c r="F627" s="231"/>
    </row>
    <row r="628" spans="4:6" s="310" customFormat="1">
      <c r="D628" s="212"/>
      <c r="E628" s="231"/>
      <c r="F628" s="231"/>
    </row>
    <row r="629" spans="4:6" s="310" customFormat="1">
      <c r="D629" s="212"/>
      <c r="E629" s="231"/>
      <c r="F629" s="231"/>
    </row>
    <row r="630" spans="4:6" s="310" customFormat="1">
      <c r="D630" s="212"/>
      <c r="E630" s="231"/>
      <c r="F630" s="231"/>
    </row>
    <row r="631" spans="4:6" s="310" customFormat="1">
      <c r="D631" s="212"/>
      <c r="E631" s="231"/>
      <c r="F631" s="231"/>
    </row>
    <row r="632" spans="4:6" s="310" customFormat="1">
      <c r="D632" s="212"/>
      <c r="E632" s="231"/>
      <c r="F632" s="231"/>
    </row>
    <row r="633" spans="4:6" s="310" customFormat="1">
      <c r="D633" s="212"/>
      <c r="E633" s="231"/>
      <c r="F633" s="231"/>
    </row>
    <row r="634" spans="4:6" s="310" customFormat="1">
      <c r="D634" s="212"/>
      <c r="E634" s="231"/>
      <c r="F634" s="231"/>
    </row>
    <row r="635" spans="4:6" s="310" customFormat="1">
      <c r="D635" s="212"/>
      <c r="E635" s="231"/>
      <c r="F635" s="231"/>
    </row>
    <row r="636" spans="4:6" s="310" customFormat="1">
      <c r="D636" s="212"/>
      <c r="E636" s="231"/>
      <c r="F636" s="231"/>
    </row>
    <row r="637" spans="4:6" s="310" customFormat="1">
      <c r="D637" s="212"/>
      <c r="E637" s="231"/>
      <c r="F637" s="231"/>
    </row>
    <row r="638" spans="4:6" s="310" customFormat="1">
      <c r="D638" s="212"/>
      <c r="E638" s="231"/>
      <c r="F638" s="231"/>
    </row>
    <row r="639" spans="4:6" s="310" customFormat="1">
      <c r="D639" s="212"/>
      <c r="E639" s="231"/>
      <c r="F639" s="231"/>
    </row>
    <row r="640" spans="4:6" s="310" customFormat="1">
      <c r="D640" s="212"/>
      <c r="E640" s="231"/>
      <c r="F640" s="231"/>
    </row>
    <row r="641" spans="4:6" s="310" customFormat="1">
      <c r="D641" s="212"/>
      <c r="E641" s="231"/>
      <c r="F641" s="231"/>
    </row>
    <row r="642" spans="4:6" s="310" customFormat="1">
      <c r="D642" s="212"/>
      <c r="E642" s="231"/>
      <c r="F642" s="231"/>
    </row>
    <row r="643" spans="4:6" s="310" customFormat="1">
      <c r="D643" s="212"/>
      <c r="E643" s="231"/>
      <c r="F643" s="231"/>
    </row>
    <row r="644" spans="4:6" s="310" customFormat="1">
      <c r="D644" s="212"/>
      <c r="E644" s="231"/>
      <c r="F644" s="231"/>
    </row>
    <row r="645" spans="4:6" s="310" customFormat="1">
      <c r="D645" s="212"/>
      <c r="E645" s="231"/>
      <c r="F645" s="231"/>
    </row>
    <row r="646" spans="4:6" s="310" customFormat="1">
      <c r="D646" s="212"/>
      <c r="E646" s="231"/>
      <c r="F646" s="231"/>
    </row>
    <row r="647" spans="4:6" s="310" customFormat="1">
      <c r="D647" s="212"/>
      <c r="E647" s="231"/>
      <c r="F647" s="231"/>
    </row>
    <row r="648" spans="4:6" s="310" customFormat="1">
      <c r="D648" s="212"/>
      <c r="E648" s="231"/>
      <c r="F648" s="231"/>
    </row>
    <row r="649" spans="4:6" s="310" customFormat="1">
      <c r="D649" s="212"/>
      <c r="E649" s="231"/>
      <c r="F649" s="231"/>
    </row>
    <row r="650" spans="4:6" s="310" customFormat="1">
      <c r="D650" s="212"/>
      <c r="E650" s="231"/>
      <c r="F650" s="231"/>
    </row>
    <row r="651" spans="4:6" s="310" customFormat="1">
      <c r="D651" s="212"/>
      <c r="E651" s="231"/>
      <c r="F651" s="231"/>
    </row>
    <row r="652" spans="4:6" s="310" customFormat="1">
      <c r="D652" s="212"/>
      <c r="E652" s="231"/>
      <c r="F652" s="231"/>
    </row>
    <row r="653" spans="4:6" s="310" customFormat="1">
      <c r="D653" s="212"/>
      <c r="E653" s="231"/>
      <c r="F653" s="231"/>
    </row>
    <row r="654" spans="4:6" s="310" customFormat="1">
      <c r="D654" s="212"/>
      <c r="E654" s="231"/>
      <c r="F654" s="231"/>
    </row>
    <row r="655" spans="4:6" s="310" customFormat="1">
      <c r="D655" s="212"/>
      <c r="E655" s="231"/>
      <c r="F655" s="231"/>
    </row>
    <row r="656" spans="4:6" s="310" customFormat="1">
      <c r="D656" s="212"/>
      <c r="E656" s="231"/>
      <c r="F656" s="231"/>
    </row>
    <row r="657" spans="4:6" s="310" customFormat="1">
      <c r="D657" s="212"/>
      <c r="E657" s="231"/>
      <c r="F657" s="231"/>
    </row>
    <row r="658" spans="4:6" s="310" customFormat="1">
      <c r="D658" s="212"/>
      <c r="E658" s="231"/>
      <c r="F658" s="231"/>
    </row>
    <row r="659" spans="4:6" s="310" customFormat="1">
      <c r="D659" s="212"/>
      <c r="E659" s="231"/>
      <c r="F659" s="231"/>
    </row>
    <row r="660" spans="4:6" s="310" customFormat="1">
      <c r="D660" s="212"/>
      <c r="E660" s="231"/>
      <c r="F660" s="231"/>
    </row>
    <row r="661" spans="4:6" s="310" customFormat="1">
      <c r="D661" s="212"/>
      <c r="E661" s="231"/>
      <c r="F661" s="231"/>
    </row>
    <row r="662" spans="4:6" s="310" customFormat="1">
      <c r="D662" s="212"/>
      <c r="E662" s="231"/>
      <c r="F662" s="231"/>
    </row>
    <row r="663" spans="4:6" s="310" customFormat="1">
      <c r="D663" s="212"/>
      <c r="E663" s="231"/>
      <c r="F663" s="231"/>
    </row>
    <row r="664" spans="4:6" s="310" customFormat="1">
      <c r="D664" s="212"/>
      <c r="E664" s="231"/>
      <c r="F664" s="231"/>
    </row>
    <row r="665" spans="4:6" s="310" customFormat="1">
      <c r="D665" s="212"/>
      <c r="E665" s="231"/>
      <c r="F665" s="231"/>
    </row>
    <row r="666" spans="4:6" s="310" customFormat="1">
      <c r="D666" s="212"/>
      <c r="E666" s="231"/>
      <c r="F666" s="231"/>
    </row>
    <row r="667" spans="4:6" s="310" customFormat="1">
      <c r="D667" s="212"/>
      <c r="E667" s="231"/>
      <c r="F667" s="231"/>
    </row>
    <row r="668" spans="4:6" s="310" customFormat="1">
      <c r="D668" s="212"/>
      <c r="E668" s="231"/>
      <c r="F668" s="231"/>
    </row>
    <row r="669" spans="4:6" s="310" customFormat="1">
      <c r="D669" s="212"/>
      <c r="E669" s="231"/>
      <c r="F669" s="231"/>
    </row>
    <row r="670" spans="4:6" s="310" customFormat="1">
      <c r="D670" s="212"/>
      <c r="E670" s="231"/>
      <c r="F670" s="231"/>
    </row>
    <row r="671" spans="4:6" s="310" customFormat="1">
      <c r="D671" s="212"/>
      <c r="E671" s="231"/>
      <c r="F671" s="231"/>
    </row>
    <row r="672" spans="4:6" s="310" customFormat="1">
      <c r="D672" s="212"/>
      <c r="E672" s="231"/>
      <c r="F672" s="231"/>
    </row>
    <row r="673" spans="4:6" s="310" customFormat="1">
      <c r="D673" s="212"/>
      <c r="E673" s="231"/>
      <c r="F673" s="231"/>
    </row>
    <row r="674" spans="4:6" s="310" customFormat="1">
      <c r="D674" s="212"/>
      <c r="E674" s="231"/>
      <c r="F674" s="231"/>
    </row>
    <row r="675" spans="4:6" s="310" customFormat="1">
      <c r="D675" s="212"/>
      <c r="E675" s="231"/>
      <c r="F675" s="231"/>
    </row>
    <row r="676" spans="4:6" s="310" customFormat="1">
      <c r="D676" s="212"/>
      <c r="E676" s="231"/>
      <c r="F676" s="231"/>
    </row>
    <row r="677" spans="4:6" s="310" customFormat="1">
      <c r="D677" s="212"/>
      <c r="E677" s="231"/>
      <c r="F677" s="231"/>
    </row>
    <row r="678" spans="4:6" s="310" customFormat="1">
      <c r="D678" s="212"/>
      <c r="E678" s="231"/>
      <c r="F678" s="231"/>
    </row>
    <row r="679" spans="4:6" s="310" customFormat="1">
      <c r="D679" s="212"/>
      <c r="E679" s="231"/>
      <c r="F679" s="231"/>
    </row>
    <row r="680" spans="4:6" s="310" customFormat="1">
      <c r="D680" s="212"/>
      <c r="E680" s="231"/>
      <c r="F680" s="231"/>
    </row>
    <row r="681" spans="4:6" s="310" customFormat="1">
      <c r="D681" s="212"/>
      <c r="E681" s="231"/>
      <c r="F681" s="231"/>
    </row>
    <row r="682" spans="4:6" s="310" customFormat="1">
      <c r="D682" s="212"/>
      <c r="E682" s="231"/>
      <c r="F682" s="231"/>
    </row>
    <row r="683" spans="4:6" s="310" customFormat="1">
      <c r="D683" s="212"/>
      <c r="E683" s="231"/>
      <c r="F683" s="231"/>
    </row>
    <row r="684" spans="4:6" s="310" customFormat="1">
      <c r="D684" s="212"/>
      <c r="E684" s="231"/>
      <c r="F684" s="231"/>
    </row>
    <row r="685" spans="4:6" s="310" customFormat="1">
      <c r="D685" s="212"/>
      <c r="E685" s="231"/>
      <c r="F685" s="231"/>
    </row>
    <row r="686" spans="4:6" s="310" customFormat="1">
      <c r="D686" s="212"/>
      <c r="E686" s="231"/>
      <c r="F686" s="231"/>
    </row>
    <row r="687" spans="4:6" s="310" customFormat="1">
      <c r="D687" s="212"/>
      <c r="E687" s="231"/>
      <c r="F687" s="231"/>
    </row>
    <row r="688" spans="4:6" s="310" customFormat="1">
      <c r="D688" s="212"/>
      <c r="E688" s="231"/>
      <c r="F688" s="231"/>
    </row>
    <row r="689" spans="4:6" s="310" customFormat="1">
      <c r="D689" s="212"/>
      <c r="E689" s="231"/>
      <c r="F689" s="231"/>
    </row>
    <row r="690" spans="4:6" s="310" customFormat="1">
      <c r="D690" s="212"/>
      <c r="E690" s="231"/>
      <c r="F690" s="231"/>
    </row>
    <row r="691" spans="4:6" s="310" customFormat="1">
      <c r="D691" s="212"/>
      <c r="E691" s="231"/>
      <c r="F691" s="231"/>
    </row>
    <row r="692" spans="4:6" s="310" customFormat="1">
      <c r="D692" s="212"/>
      <c r="E692" s="231"/>
      <c r="F692" s="231"/>
    </row>
    <row r="693" spans="4:6" s="310" customFormat="1">
      <c r="D693" s="212"/>
      <c r="E693" s="231"/>
      <c r="F693" s="231"/>
    </row>
    <row r="694" spans="4:6" s="310" customFormat="1">
      <c r="D694" s="212"/>
      <c r="E694" s="231"/>
      <c r="F694" s="231"/>
    </row>
    <row r="695" spans="4:6" s="310" customFormat="1">
      <c r="D695" s="212"/>
      <c r="E695" s="231"/>
      <c r="F695" s="231"/>
    </row>
    <row r="696" spans="4:6" s="310" customFormat="1">
      <c r="D696" s="212"/>
      <c r="E696" s="231"/>
      <c r="F696" s="231"/>
    </row>
    <row r="697" spans="4:6" s="310" customFormat="1">
      <c r="D697" s="212"/>
      <c r="E697" s="231"/>
      <c r="F697" s="231"/>
    </row>
    <row r="698" spans="4:6" s="310" customFormat="1">
      <c r="D698" s="212"/>
      <c r="E698" s="231"/>
      <c r="F698" s="231"/>
    </row>
    <row r="699" spans="4:6" s="310" customFormat="1">
      <c r="D699" s="212"/>
      <c r="E699" s="231"/>
      <c r="F699" s="231"/>
    </row>
    <row r="700" spans="4:6" s="310" customFormat="1">
      <c r="D700" s="212"/>
      <c r="E700" s="231"/>
      <c r="F700" s="231"/>
    </row>
    <row r="701" spans="4:6" s="310" customFormat="1">
      <c r="D701" s="212"/>
      <c r="E701" s="231"/>
      <c r="F701" s="231"/>
    </row>
    <row r="702" spans="4:6" s="310" customFormat="1">
      <c r="D702" s="212"/>
      <c r="E702" s="231"/>
      <c r="F702" s="231"/>
    </row>
    <row r="703" spans="4:6" s="310" customFormat="1">
      <c r="D703" s="212"/>
      <c r="E703" s="231"/>
      <c r="F703" s="231"/>
    </row>
    <row r="704" spans="4:6" s="310" customFormat="1">
      <c r="D704" s="212"/>
      <c r="E704" s="231"/>
      <c r="F704" s="231"/>
    </row>
    <row r="705" spans="4:6" s="310" customFormat="1">
      <c r="D705" s="212"/>
      <c r="E705" s="231"/>
      <c r="F705" s="231"/>
    </row>
    <row r="706" spans="4:6" s="310" customFormat="1">
      <c r="D706" s="212"/>
      <c r="E706" s="231"/>
      <c r="F706" s="231"/>
    </row>
    <row r="707" spans="4:6" s="310" customFormat="1">
      <c r="D707" s="212"/>
      <c r="E707" s="231"/>
      <c r="F707" s="231"/>
    </row>
    <row r="708" spans="4:6" s="310" customFormat="1">
      <c r="D708" s="212"/>
      <c r="E708" s="231"/>
      <c r="F708" s="231"/>
    </row>
    <row r="709" spans="4:6" s="310" customFormat="1">
      <c r="D709" s="212"/>
      <c r="E709" s="231"/>
      <c r="F709" s="231"/>
    </row>
    <row r="710" spans="4:6" s="310" customFormat="1">
      <c r="D710" s="212"/>
      <c r="E710" s="231"/>
      <c r="F710" s="231"/>
    </row>
    <row r="711" spans="4:6" s="310" customFormat="1">
      <c r="D711" s="212"/>
      <c r="E711" s="231"/>
      <c r="F711" s="231"/>
    </row>
    <row r="712" spans="4:6" s="310" customFormat="1">
      <c r="D712" s="212"/>
      <c r="E712" s="231"/>
      <c r="F712" s="231"/>
    </row>
    <row r="713" spans="4:6" s="310" customFormat="1">
      <c r="D713" s="212"/>
      <c r="E713" s="231"/>
      <c r="F713" s="231"/>
    </row>
    <row r="714" spans="4:6" s="310" customFormat="1">
      <c r="D714" s="212"/>
      <c r="E714" s="231"/>
      <c r="F714" s="231"/>
    </row>
    <row r="715" spans="4:6" s="310" customFormat="1">
      <c r="D715" s="212"/>
      <c r="E715" s="231"/>
      <c r="F715" s="231"/>
    </row>
    <row r="716" spans="4:6" s="310" customFormat="1">
      <c r="D716" s="212"/>
      <c r="E716" s="231"/>
      <c r="F716" s="231"/>
    </row>
    <row r="717" spans="4:6" s="310" customFormat="1">
      <c r="D717" s="212"/>
      <c r="E717" s="231"/>
      <c r="F717" s="231"/>
    </row>
    <row r="718" spans="4:6" s="310" customFormat="1">
      <c r="D718" s="212"/>
      <c r="E718" s="231"/>
      <c r="F718" s="231"/>
    </row>
    <row r="719" spans="4:6" s="310" customFormat="1">
      <c r="D719" s="212"/>
      <c r="E719" s="231"/>
      <c r="F719" s="231"/>
    </row>
    <row r="720" spans="4:6" s="310" customFormat="1">
      <c r="D720" s="212"/>
      <c r="E720" s="231"/>
      <c r="F720" s="231"/>
    </row>
    <row r="721" spans="4:6" s="310" customFormat="1">
      <c r="D721" s="212"/>
      <c r="E721" s="231"/>
      <c r="F721" s="231"/>
    </row>
    <row r="722" spans="4:6" s="310" customFormat="1">
      <c r="D722" s="212"/>
      <c r="E722" s="231"/>
      <c r="F722" s="231"/>
    </row>
    <row r="723" spans="4:6" s="310" customFormat="1">
      <c r="D723" s="212"/>
      <c r="E723" s="231"/>
      <c r="F723" s="231"/>
    </row>
    <row r="724" spans="4:6" s="310" customFormat="1">
      <c r="D724" s="212"/>
      <c r="E724" s="231"/>
      <c r="F724" s="231"/>
    </row>
    <row r="725" spans="4:6" s="310" customFormat="1">
      <c r="D725" s="212"/>
      <c r="E725" s="231"/>
      <c r="F725" s="231"/>
    </row>
    <row r="726" spans="4:6" s="310" customFormat="1">
      <c r="D726" s="212"/>
      <c r="E726" s="231"/>
      <c r="F726" s="231"/>
    </row>
    <row r="727" spans="4:6" s="310" customFormat="1">
      <c r="D727" s="212"/>
      <c r="E727" s="231"/>
      <c r="F727" s="231"/>
    </row>
    <row r="728" spans="4:6" s="310" customFormat="1">
      <c r="D728" s="212"/>
      <c r="E728" s="231"/>
      <c r="F728" s="231"/>
    </row>
    <row r="729" spans="4:6" s="310" customFormat="1">
      <c r="D729" s="212"/>
      <c r="E729" s="231"/>
      <c r="F729" s="231"/>
    </row>
    <row r="730" spans="4:6" s="310" customFormat="1">
      <c r="D730" s="212"/>
      <c r="E730" s="231"/>
      <c r="F730" s="231"/>
    </row>
    <row r="731" spans="4:6" s="310" customFormat="1">
      <c r="D731" s="212"/>
      <c r="E731" s="231"/>
      <c r="F731" s="231"/>
    </row>
    <row r="732" spans="4:6" s="310" customFormat="1">
      <c r="D732" s="212"/>
      <c r="E732" s="231"/>
      <c r="F732" s="231"/>
    </row>
    <row r="733" spans="4:6" s="310" customFormat="1">
      <c r="D733" s="212"/>
      <c r="E733" s="231"/>
      <c r="F733" s="231"/>
    </row>
    <row r="734" spans="4:6" s="310" customFormat="1">
      <c r="D734" s="212"/>
      <c r="E734" s="231"/>
      <c r="F734" s="231"/>
    </row>
    <row r="735" spans="4:6" s="310" customFormat="1">
      <c r="D735" s="212"/>
      <c r="E735" s="231"/>
      <c r="F735" s="231"/>
    </row>
    <row r="736" spans="4:6" s="310" customFormat="1">
      <c r="D736" s="212"/>
      <c r="E736" s="231"/>
      <c r="F736" s="231"/>
    </row>
    <row r="737" spans="4:6" s="310" customFormat="1">
      <c r="D737" s="212"/>
      <c r="E737" s="231"/>
      <c r="F737" s="231"/>
    </row>
    <row r="738" spans="4:6" s="310" customFormat="1">
      <c r="D738" s="212"/>
      <c r="E738" s="231"/>
      <c r="F738" s="231"/>
    </row>
    <row r="739" spans="4:6" s="310" customFormat="1">
      <c r="D739" s="212"/>
      <c r="E739" s="231"/>
      <c r="F739" s="231"/>
    </row>
    <row r="740" spans="4:6" s="310" customFormat="1">
      <c r="D740" s="212"/>
      <c r="E740" s="231"/>
      <c r="F740" s="231"/>
    </row>
    <row r="741" spans="4:6" s="310" customFormat="1">
      <c r="D741" s="212"/>
      <c r="E741" s="231"/>
      <c r="F741" s="231"/>
    </row>
    <row r="742" spans="4:6" s="310" customFormat="1">
      <c r="D742" s="212"/>
      <c r="E742" s="231"/>
      <c r="F742" s="231"/>
    </row>
    <row r="743" spans="4:6" s="310" customFormat="1">
      <c r="D743" s="212"/>
      <c r="E743" s="231"/>
      <c r="F743" s="231"/>
    </row>
    <row r="744" spans="4:6" s="310" customFormat="1">
      <c r="D744" s="212"/>
      <c r="E744" s="231"/>
      <c r="F744" s="231"/>
    </row>
    <row r="745" spans="4:6" s="310" customFormat="1">
      <c r="D745" s="212"/>
      <c r="E745" s="231"/>
      <c r="F745" s="231"/>
    </row>
    <row r="746" spans="4:6" s="310" customFormat="1">
      <c r="D746" s="212"/>
      <c r="E746" s="231"/>
      <c r="F746" s="231"/>
    </row>
    <row r="747" spans="4:6" s="310" customFormat="1">
      <c r="D747" s="212"/>
      <c r="E747" s="231"/>
      <c r="F747" s="231"/>
    </row>
    <row r="748" spans="4:6" s="310" customFormat="1">
      <c r="D748" s="212"/>
      <c r="E748" s="231"/>
      <c r="F748" s="231"/>
    </row>
    <row r="749" spans="4:6" s="310" customFormat="1">
      <c r="D749" s="212"/>
      <c r="E749" s="231"/>
      <c r="F749" s="231"/>
    </row>
    <row r="750" spans="4:6" s="310" customFormat="1">
      <c r="D750" s="212"/>
      <c r="E750" s="231"/>
      <c r="F750" s="231"/>
    </row>
    <row r="751" spans="4:6" s="310" customFormat="1">
      <c r="D751" s="212"/>
      <c r="E751" s="231"/>
      <c r="F751" s="231"/>
    </row>
    <row r="752" spans="4:6" s="310" customFormat="1">
      <c r="D752" s="212"/>
      <c r="E752" s="231"/>
      <c r="F752" s="231"/>
    </row>
    <row r="753" spans="4:6" s="310" customFormat="1">
      <c r="D753" s="212"/>
      <c r="E753" s="231"/>
      <c r="F753" s="231"/>
    </row>
    <row r="754" spans="4:6" s="310" customFormat="1">
      <c r="D754" s="212"/>
      <c r="E754" s="231"/>
      <c r="F754" s="231"/>
    </row>
    <row r="755" spans="4:6" s="310" customFormat="1">
      <c r="D755" s="212"/>
      <c r="E755" s="231"/>
      <c r="F755" s="231"/>
    </row>
    <row r="756" spans="4:6" s="310" customFormat="1">
      <c r="D756" s="212"/>
      <c r="E756" s="231"/>
      <c r="F756" s="231"/>
    </row>
    <row r="757" spans="4:6" s="310" customFormat="1">
      <c r="D757" s="212"/>
      <c r="E757" s="231"/>
      <c r="F757" s="231"/>
    </row>
    <row r="758" spans="4:6" s="310" customFormat="1">
      <c r="D758" s="212"/>
      <c r="E758" s="231"/>
      <c r="F758" s="231"/>
    </row>
    <row r="759" spans="4:6" s="310" customFormat="1">
      <c r="D759" s="212"/>
      <c r="E759" s="231"/>
      <c r="F759" s="231"/>
    </row>
    <row r="760" spans="4:6" s="310" customFormat="1">
      <c r="D760" s="212"/>
      <c r="E760" s="231"/>
      <c r="F760" s="231"/>
    </row>
    <row r="761" spans="4:6" s="310" customFormat="1">
      <c r="D761" s="212"/>
      <c r="E761" s="231"/>
      <c r="F761" s="231"/>
    </row>
    <row r="762" spans="4:6" s="310" customFormat="1">
      <c r="D762" s="212"/>
      <c r="E762" s="231"/>
      <c r="F762" s="231"/>
    </row>
    <row r="763" spans="4:6" s="310" customFormat="1">
      <c r="D763" s="212"/>
      <c r="E763" s="231"/>
      <c r="F763" s="231"/>
    </row>
    <row r="764" spans="4:6" s="310" customFormat="1">
      <c r="D764" s="212"/>
      <c r="E764" s="231"/>
      <c r="F764" s="231"/>
    </row>
    <row r="765" spans="4:6" s="310" customFormat="1">
      <c r="D765" s="212"/>
      <c r="E765" s="231"/>
      <c r="F765" s="231"/>
    </row>
    <row r="766" spans="4:6" s="310" customFormat="1">
      <c r="D766" s="212"/>
      <c r="E766" s="231"/>
      <c r="F766" s="231"/>
    </row>
    <row r="767" spans="4:6" s="310" customFormat="1">
      <c r="D767" s="212"/>
      <c r="E767" s="231"/>
      <c r="F767" s="231"/>
    </row>
    <row r="768" spans="4:6" s="310" customFormat="1">
      <c r="D768" s="212"/>
      <c r="E768" s="231"/>
      <c r="F768" s="231"/>
    </row>
    <row r="769" spans="4:6" s="310" customFormat="1">
      <c r="D769" s="212"/>
      <c r="E769" s="231"/>
      <c r="F769" s="231"/>
    </row>
    <row r="770" spans="4:6" s="310" customFormat="1">
      <c r="D770" s="212"/>
      <c r="E770" s="231"/>
      <c r="F770" s="231"/>
    </row>
    <row r="771" spans="4:6" s="310" customFormat="1">
      <c r="D771" s="212"/>
      <c r="E771" s="231"/>
      <c r="F771" s="231"/>
    </row>
    <row r="772" spans="4:6" s="310" customFormat="1">
      <c r="D772" s="212"/>
      <c r="E772" s="231"/>
      <c r="F772" s="231"/>
    </row>
    <row r="773" spans="4:6" s="310" customFormat="1">
      <c r="D773" s="212"/>
      <c r="E773" s="231"/>
      <c r="F773" s="231"/>
    </row>
    <row r="774" spans="4:6" s="310" customFormat="1">
      <c r="D774" s="212"/>
      <c r="E774" s="231"/>
      <c r="F774" s="231"/>
    </row>
    <row r="775" spans="4:6" s="310" customFormat="1">
      <c r="D775" s="212"/>
      <c r="E775" s="231"/>
      <c r="F775" s="231"/>
    </row>
    <row r="776" spans="4:6" s="310" customFormat="1">
      <c r="D776" s="212"/>
      <c r="E776" s="231"/>
      <c r="F776" s="231"/>
    </row>
    <row r="777" spans="4:6" s="310" customFormat="1">
      <c r="D777" s="212"/>
      <c r="E777" s="231"/>
      <c r="F777" s="231"/>
    </row>
    <row r="778" spans="4:6" s="310" customFormat="1">
      <c r="D778" s="212"/>
      <c r="E778" s="231"/>
      <c r="F778" s="231"/>
    </row>
    <row r="779" spans="4:6" s="310" customFormat="1">
      <c r="D779" s="212"/>
      <c r="E779" s="231"/>
      <c r="F779" s="231"/>
    </row>
    <row r="780" spans="4:6" s="310" customFormat="1">
      <c r="D780" s="212"/>
      <c r="E780" s="231"/>
      <c r="F780" s="231"/>
    </row>
    <row r="781" spans="4:6" s="310" customFormat="1">
      <c r="D781" s="212"/>
      <c r="E781" s="231"/>
      <c r="F781" s="231"/>
    </row>
    <row r="782" spans="4:6" s="310" customFormat="1">
      <c r="D782" s="212"/>
      <c r="E782" s="231"/>
      <c r="F782" s="231"/>
    </row>
    <row r="783" spans="4:6" s="310" customFormat="1">
      <c r="D783" s="212"/>
      <c r="E783" s="231"/>
      <c r="F783" s="231"/>
    </row>
    <row r="784" spans="4:6" s="310" customFormat="1">
      <c r="D784" s="212"/>
      <c r="E784" s="231"/>
      <c r="F784" s="231"/>
    </row>
    <row r="785" spans="4:6" s="310" customFormat="1">
      <c r="D785" s="212"/>
      <c r="E785" s="231"/>
      <c r="F785" s="231"/>
    </row>
    <row r="786" spans="4:6" s="310" customFormat="1">
      <c r="D786" s="212"/>
      <c r="E786" s="231"/>
      <c r="F786" s="231"/>
    </row>
    <row r="787" spans="4:6" s="310" customFormat="1">
      <c r="D787" s="212"/>
      <c r="E787" s="231"/>
      <c r="F787" s="231"/>
    </row>
    <row r="788" spans="4:6" s="310" customFormat="1">
      <c r="D788" s="212"/>
      <c r="E788" s="231"/>
      <c r="F788" s="231"/>
    </row>
    <row r="789" spans="4:6" s="310" customFormat="1">
      <c r="D789" s="212"/>
      <c r="E789" s="231"/>
      <c r="F789" s="231"/>
    </row>
    <row r="790" spans="4:6" s="310" customFormat="1">
      <c r="D790" s="212"/>
      <c r="E790" s="231"/>
      <c r="F790" s="231"/>
    </row>
    <row r="791" spans="4:6" s="310" customFormat="1">
      <c r="D791" s="212"/>
      <c r="E791" s="231"/>
      <c r="F791" s="231"/>
    </row>
    <row r="792" spans="4:6" s="310" customFormat="1">
      <c r="D792" s="212"/>
      <c r="E792" s="231"/>
      <c r="F792" s="231"/>
    </row>
    <row r="793" spans="4:6" s="310" customFormat="1">
      <c r="D793" s="212"/>
      <c r="E793" s="231"/>
      <c r="F793" s="231"/>
    </row>
    <row r="794" spans="4:6" s="310" customFormat="1">
      <c r="D794" s="212"/>
      <c r="E794" s="231"/>
      <c r="F794" s="231"/>
    </row>
    <row r="795" spans="4:6" s="310" customFormat="1">
      <c r="D795" s="212"/>
      <c r="E795" s="231"/>
      <c r="F795" s="231"/>
    </row>
    <row r="796" spans="4:6" s="310" customFormat="1">
      <c r="D796" s="212"/>
      <c r="E796" s="231"/>
      <c r="F796" s="231"/>
    </row>
    <row r="797" spans="4:6" s="310" customFormat="1">
      <c r="D797" s="212"/>
      <c r="E797" s="231"/>
      <c r="F797" s="231"/>
    </row>
    <row r="798" spans="4:6" s="310" customFormat="1">
      <c r="D798" s="212"/>
      <c r="E798" s="231"/>
      <c r="F798" s="231"/>
    </row>
    <row r="799" spans="4:6" s="310" customFormat="1">
      <c r="D799" s="212"/>
      <c r="E799" s="231"/>
      <c r="F799" s="231"/>
    </row>
    <row r="800" spans="4:6" s="310" customFormat="1">
      <c r="D800" s="212"/>
      <c r="E800" s="231"/>
      <c r="F800" s="231"/>
    </row>
    <row r="801" spans="4:6" s="310" customFormat="1">
      <c r="D801" s="212"/>
      <c r="E801" s="231"/>
      <c r="F801" s="231"/>
    </row>
    <row r="802" spans="4:6" s="310" customFormat="1">
      <c r="D802" s="212"/>
      <c r="E802" s="231"/>
      <c r="F802" s="231"/>
    </row>
    <row r="803" spans="4:6" s="310" customFormat="1">
      <c r="D803" s="212"/>
      <c r="E803" s="231"/>
      <c r="F803" s="231"/>
    </row>
    <row r="804" spans="4:6" s="310" customFormat="1">
      <c r="D804" s="212"/>
      <c r="E804" s="231"/>
      <c r="F804" s="231"/>
    </row>
    <row r="805" spans="4:6" s="310" customFormat="1">
      <c r="D805" s="212"/>
      <c r="E805" s="231"/>
      <c r="F805" s="231"/>
    </row>
    <row r="806" spans="4:6" s="310" customFormat="1">
      <c r="D806" s="212"/>
      <c r="E806" s="231"/>
      <c r="F806" s="231"/>
    </row>
    <row r="807" spans="4:6" s="310" customFormat="1">
      <c r="D807" s="212"/>
      <c r="E807" s="231"/>
      <c r="F807" s="231"/>
    </row>
    <row r="808" spans="4:6" s="310" customFormat="1">
      <c r="D808" s="212"/>
      <c r="E808" s="231"/>
      <c r="F808" s="231"/>
    </row>
    <row r="809" spans="4:6" s="310" customFormat="1">
      <c r="D809" s="212"/>
      <c r="E809" s="231"/>
      <c r="F809" s="231"/>
    </row>
    <row r="810" spans="4:6" s="310" customFormat="1">
      <c r="D810" s="212"/>
      <c r="E810" s="231"/>
      <c r="F810" s="231"/>
    </row>
    <row r="811" spans="4:6" s="310" customFormat="1">
      <c r="D811" s="212"/>
      <c r="E811" s="231"/>
      <c r="F811" s="231"/>
    </row>
    <row r="812" spans="4:6" s="310" customFormat="1">
      <c r="D812" s="212"/>
      <c r="E812" s="231"/>
      <c r="F812" s="231"/>
    </row>
    <row r="813" spans="4:6" s="310" customFormat="1">
      <c r="D813" s="212"/>
      <c r="E813" s="231"/>
      <c r="F813" s="231"/>
    </row>
    <row r="814" spans="4:6" s="310" customFormat="1">
      <c r="D814" s="212"/>
      <c r="E814" s="231"/>
      <c r="F814" s="231"/>
    </row>
    <row r="815" spans="4:6" s="310" customFormat="1">
      <c r="D815" s="212"/>
      <c r="E815" s="231"/>
      <c r="F815" s="231"/>
    </row>
    <row r="816" spans="4:6" s="310" customFormat="1">
      <c r="D816" s="212"/>
      <c r="E816" s="231"/>
      <c r="F816" s="231"/>
    </row>
    <row r="817" spans="4:6" s="310" customFormat="1">
      <c r="D817" s="212"/>
      <c r="E817" s="231"/>
      <c r="F817" s="231"/>
    </row>
    <row r="818" spans="4:6" s="310" customFormat="1">
      <c r="D818" s="212"/>
      <c r="E818" s="231"/>
      <c r="F818" s="231"/>
    </row>
    <row r="819" spans="4:6" s="310" customFormat="1">
      <c r="D819" s="212"/>
      <c r="E819" s="231"/>
      <c r="F819" s="231"/>
    </row>
    <row r="820" spans="4:6" s="310" customFormat="1">
      <c r="D820" s="212"/>
      <c r="E820" s="231"/>
      <c r="F820" s="231"/>
    </row>
    <row r="821" spans="4:6" s="310" customFormat="1">
      <c r="D821" s="212"/>
      <c r="E821" s="231"/>
      <c r="F821" s="231"/>
    </row>
    <row r="822" spans="4:6" s="310" customFormat="1">
      <c r="D822" s="212"/>
      <c r="E822" s="231"/>
      <c r="F822" s="231"/>
    </row>
    <row r="823" spans="4:6" s="310" customFormat="1">
      <c r="D823" s="212"/>
      <c r="E823" s="231"/>
      <c r="F823" s="231"/>
    </row>
    <row r="824" spans="4:6" s="310" customFormat="1">
      <c r="D824" s="212"/>
      <c r="E824" s="231"/>
      <c r="F824" s="231"/>
    </row>
    <row r="825" spans="4:6" s="310" customFormat="1">
      <c r="D825" s="212"/>
      <c r="E825" s="231"/>
      <c r="F825" s="231"/>
    </row>
    <row r="826" spans="4:6" s="310" customFormat="1">
      <c r="D826" s="212"/>
      <c r="E826" s="231"/>
      <c r="F826" s="231"/>
    </row>
    <row r="827" spans="4:6" s="310" customFormat="1">
      <c r="D827" s="212"/>
      <c r="E827" s="231"/>
      <c r="F827" s="231"/>
    </row>
    <row r="828" spans="4:6" s="310" customFormat="1">
      <c r="D828" s="212"/>
      <c r="E828" s="231"/>
      <c r="F828" s="231"/>
    </row>
    <row r="829" spans="4:6" s="310" customFormat="1">
      <c r="D829" s="212"/>
      <c r="E829" s="231"/>
      <c r="F829" s="231"/>
    </row>
    <row r="830" spans="4:6" s="310" customFormat="1">
      <c r="D830" s="212"/>
      <c r="E830" s="231"/>
      <c r="F830" s="231"/>
    </row>
    <row r="831" spans="4:6" s="310" customFormat="1">
      <c r="D831" s="212"/>
      <c r="E831" s="231"/>
      <c r="F831" s="231"/>
    </row>
    <row r="832" spans="4:6" s="310" customFormat="1">
      <c r="D832" s="212"/>
      <c r="E832" s="231"/>
      <c r="F832" s="231"/>
    </row>
    <row r="833" spans="4:6" s="310" customFormat="1">
      <c r="D833" s="212"/>
      <c r="E833" s="231"/>
      <c r="F833" s="231"/>
    </row>
    <row r="834" spans="4:6" s="310" customFormat="1">
      <c r="D834" s="212"/>
      <c r="E834" s="231"/>
      <c r="F834" s="231"/>
    </row>
    <row r="835" spans="4:6" s="310" customFormat="1">
      <c r="D835" s="212"/>
      <c r="E835" s="231"/>
      <c r="F835" s="231"/>
    </row>
    <row r="836" spans="4:6" s="310" customFormat="1">
      <c r="D836" s="212"/>
      <c r="E836" s="231"/>
      <c r="F836" s="231"/>
    </row>
    <row r="837" spans="4:6" s="310" customFormat="1">
      <c r="D837" s="212"/>
      <c r="E837" s="231"/>
      <c r="F837" s="231"/>
    </row>
    <row r="838" spans="4:6" s="310" customFormat="1">
      <c r="D838" s="212"/>
      <c r="E838" s="231"/>
      <c r="F838" s="231"/>
    </row>
    <row r="839" spans="4:6" s="310" customFormat="1">
      <c r="D839" s="212"/>
      <c r="E839" s="231"/>
      <c r="F839" s="231"/>
    </row>
    <row r="840" spans="4:6" s="310" customFormat="1">
      <c r="D840" s="212"/>
      <c r="E840" s="231"/>
      <c r="F840" s="231"/>
    </row>
    <row r="841" spans="4:6" s="310" customFormat="1">
      <c r="D841" s="212"/>
      <c r="E841" s="231"/>
      <c r="F841" s="231"/>
    </row>
    <row r="842" spans="4:6" s="310" customFormat="1">
      <c r="D842" s="212"/>
      <c r="E842" s="231"/>
      <c r="F842" s="231"/>
    </row>
    <row r="843" spans="4:6" s="310" customFormat="1">
      <c r="D843" s="212"/>
      <c r="E843" s="231"/>
      <c r="F843" s="231"/>
    </row>
    <row r="844" spans="4:6" s="310" customFormat="1">
      <c r="D844" s="212"/>
      <c r="E844" s="231"/>
      <c r="F844" s="231"/>
    </row>
    <row r="845" spans="4:6" s="310" customFormat="1">
      <c r="D845" s="212"/>
      <c r="E845" s="231"/>
      <c r="F845" s="231"/>
    </row>
    <row r="846" spans="4:6" s="310" customFormat="1">
      <c r="D846" s="212"/>
      <c r="E846" s="231"/>
      <c r="F846" s="231"/>
    </row>
    <row r="847" spans="4:6" s="310" customFormat="1">
      <c r="D847" s="212"/>
      <c r="E847" s="231"/>
      <c r="F847" s="231"/>
    </row>
    <row r="848" spans="4:6" s="310" customFormat="1">
      <c r="D848" s="212"/>
      <c r="E848" s="231"/>
      <c r="F848" s="231"/>
    </row>
    <row r="849" spans="4:6" s="310" customFormat="1">
      <c r="D849" s="212"/>
      <c r="E849" s="231"/>
      <c r="F849" s="231"/>
    </row>
    <row r="850" spans="4:6" s="310" customFormat="1">
      <c r="D850" s="212"/>
      <c r="E850" s="231"/>
      <c r="F850" s="231"/>
    </row>
    <row r="851" spans="4:6" s="310" customFormat="1">
      <c r="D851" s="212"/>
      <c r="E851" s="231"/>
      <c r="F851" s="231"/>
    </row>
    <row r="852" spans="4:6" s="310" customFormat="1">
      <c r="D852" s="212"/>
      <c r="E852" s="231"/>
      <c r="F852" s="231"/>
    </row>
    <row r="853" spans="4:6" s="310" customFormat="1">
      <c r="D853" s="212"/>
      <c r="E853" s="231"/>
      <c r="F853" s="231"/>
    </row>
    <row r="854" spans="4:6" s="310" customFormat="1">
      <c r="D854" s="212"/>
      <c r="E854" s="231"/>
      <c r="F854" s="231"/>
    </row>
    <row r="855" spans="4:6" s="310" customFormat="1">
      <c r="D855" s="212"/>
      <c r="E855" s="231"/>
      <c r="F855" s="231"/>
    </row>
    <row r="856" spans="4:6" s="310" customFormat="1">
      <c r="D856" s="212"/>
      <c r="E856" s="231"/>
      <c r="F856" s="231"/>
    </row>
    <row r="857" spans="4:6" s="310" customFormat="1">
      <c r="D857" s="212"/>
      <c r="E857" s="231"/>
      <c r="F857" s="231"/>
    </row>
    <row r="858" spans="4:6" s="310" customFormat="1">
      <c r="D858" s="212"/>
      <c r="E858" s="231"/>
      <c r="F858" s="231"/>
    </row>
    <row r="859" spans="4:6" s="310" customFormat="1">
      <c r="D859" s="212"/>
      <c r="E859" s="231"/>
      <c r="F859" s="231"/>
    </row>
    <row r="860" spans="4:6" s="310" customFormat="1">
      <c r="D860" s="212"/>
      <c r="E860" s="231"/>
      <c r="F860" s="231"/>
    </row>
    <row r="861" spans="4:6" s="310" customFormat="1">
      <c r="D861" s="212"/>
      <c r="E861" s="231"/>
      <c r="F861" s="231"/>
    </row>
    <row r="862" spans="4:6" s="310" customFormat="1">
      <c r="D862" s="212"/>
      <c r="E862" s="231"/>
      <c r="F862" s="231"/>
    </row>
    <row r="863" spans="4:6" s="310" customFormat="1">
      <c r="D863" s="212"/>
      <c r="E863" s="231"/>
      <c r="F863" s="231"/>
    </row>
    <row r="864" spans="4:6" s="310" customFormat="1">
      <c r="D864" s="212"/>
      <c r="E864" s="231"/>
      <c r="F864" s="231"/>
    </row>
    <row r="865" spans="4:6" s="310" customFormat="1">
      <c r="D865" s="212"/>
      <c r="E865" s="231"/>
      <c r="F865" s="231"/>
    </row>
    <row r="866" spans="4:6" s="310" customFormat="1">
      <c r="D866" s="212"/>
      <c r="E866" s="231"/>
      <c r="F866" s="231"/>
    </row>
    <row r="867" spans="4:6" s="310" customFormat="1">
      <c r="D867" s="212"/>
      <c r="E867" s="231"/>
      <c r="F867" s="231"/>
    </row>
    <row r="868" spans="4:6" s="310" customFormat="1">
      <c r="D868" s="212"/>
      <c r="E868" s="231"/>
      <c r="F868" s="231"/>
    </row>
    <row r="869" spans="4:6" s="310" customFormat="1">
      <c r="D869" s="212"/>
      <c r="E869" s="231"/>
      <c r="F869" s="231"/>
    </row>
    <row r="870" spans="4:6" s="310" customFormat="1">
      <c r="D870" s="212"/>
      <c r="E870" s="231"/>
      <c r="F870" s="231"/>
    </row>
    <row r="871" spans="4:6" s="310" customFormat="1">
      <c r="D871" s="212"/>
      <c r="E871" s="231"/>
      <c r="F871" s="231"/>
    </row>
    <row r="872" spans="4:6" s="310" customFormat="1">
      <c r="D872" s="212"/>
      <c r="E872" s="231"/>
      <c r="F872" s="231"/>
    </row>
    <row r="873" spans="4:6" s="310" customFormat="1">
      <c r="D873" s="212"/>
      <c r="E873" s="231"/>
      <c r="F873" s="231"/>
    </row>
    <row r="874" spans="4:6" s="310" customFormat="1">
      <c r="D874" s="212"/>
      <c r="E874" s="231"/>
      <c r="F874" s="231"/>
    </row>
    <row r="875" spans="4:6" s="310" customFormat="1">
      <c r="D875" s="212"/>
      <c r="E875" s="231"/>
      <c r="F875" s="231"/>
    </row>
    <row r="876" spans="4:6" s="310" customFormat="1">
      <c r="D876" s="212"/>
      <c r="E876" s="231"/>
      <c r="F876" s="231"/>
    </row>
    <row r="877" spans="4:6" s="310" customFormat="1">
      <c r="D877" s="212"/>
      <c r="E877" s="231"/>
      <c r="F877" s="231"/>
    </row>
    <row r="878" spans="4:6" s="310" customFormat="1">
      <c r="D878" s="212"/>
      <c r="E878" s="231"/>
      <c r="F878" s="231"/>
    </row>
    <row r="879" spans="4:6" s="310" customFormat="1">
      <c r="D879" s="212"/>
      <c r="E879" s="231"/>
      <c r="F879" s="231"/>
    </row>
    <row r="880" spans="4:6" s="310" customFormat="1">
      <c r="D880" s="212"/>
      <c r="E880" s="231"/>
      <c r="F880" s="231"/>
    </row>
    <row r="881" spans="4:6" s="310" customFormat="1">
      <c r="D881" s="212"/>
      <c r="E881" s="231"/>
      <c r="F881" s="231"/>
    </row>
    <row r="882" spans="4:6" s="310" customFormat="1">
      <c r="D882" s="212"/>
      <c r="E882" s="231"/>
      <c r="F882" s="231"/>
    </row>
    <row r="883" spans="4:6" s="310" customFormat="1">
      <c r="D883" s="212"/>
      <c r="E883" s="231"/>
      <c r="F883" s="231"/>
    </row>
    <row r="884" spans="4:6" s="310" customFormat="1">
      <c r="D884" s="212"/>
      <c r="E884" s="231"/>
      <c r="F884" s="231"/>
    </row>
    <row r="885" spans="4:6" s="310" customFormat="1">
      <c r="D885" s="212"/>
      <c r="E885" s="231"/>
      <c r="F885" s="231"/>
    </row>
    <row r="886" spans="4:6" s="310" customFormat="1">
      <c r="D886" s="212"/>
      <c r="E886" s="231"/>
      <c r="F886" s="231"/>
    </row>
    <row r="887" spans="4:6" s="310" customFormat="1">
      <c r="D887" s="212"/>
      <c r="E887" s="231"/>
      <c r="F887" s="231"/>
    </row>
    <row r="888" spans="4:6" s="310" customFormat="1">
      <c r="D888" s="212"/>
      <c r="E888" s="231"/>
      <c r="F888" s="231"/>
    </row>
    <row r="889" spans="4:6" s="310" customFormat="1">
      <c r="D889" s="212"/>
      <c r="E889" s="231"/>
      <c r="F889" s="231"/>
    </row>
    <row r="890" spans="4:6" s="310" customFormat="1">
      <c r="D890" s="212"/>
      <c r="E890" s="231"/>
      <c r="F890" s="231"/>
    </row>
    <row r="891" spans="4:6" s="310" customFormat="1">
      <c r="D891" s="212"/>
      <c r="E891" s="231"/>
      <c r="F891" s="231"/>
    </row>
    <row r="892" spans="4:6" s="310" customFormat="1">
      <c r="D892" s="212"/>
      <c r="E892" s="231"/>
      <c r="F892" s="231"/>
    </row>
    <row r="893" spans="4:6" s="310" customFormat="1">
      <c r="D893" s="212"/>
      <c r="E893" s="231"/>
      <c r="F893" s="231"/>
    </row>
    <row r="894" spans="4:6" s="310" customFormat="1">
      <c r="D894" s="212"/>
      <c r="E894" s="231"/>
      <c r="F894" s="231"/>
    </row>
    <row r="895" spans="4:6" s="310" customFormat="1">
      <c r="D895" s="212"/>
      <c r="E895" s="231"/>
      <c r="F895" s="231"/>
    </row>
    <row r="896" spans="4:6" s="310" customFormat="1">
      <c r="D896" s="212"/>
      <c r="E896" s="231"/>
      <c r="F896" s="231"/>
    </row>
    <row r="897" spans="4:6" s="310" customFormat="1">
      <c r="D897" s="212"/>
      <c r="E897" s="231"/>
      <c r="F897" s="231"/>
    </row>
    <row r="898" spans="4:6" s="310" customFormat="1">
      <c r="D898" s="212"/>
      <c r="E898" s="231"/>
      <c r="F898" s="231"/>
    </row>
    <row r="899" spans="4:6" s="310" customFormat="1">
      <c r="D899" s="212"/>
      <c r="E899" s="231"/>
      <c r="F899" s="231"/>
    </row>
    <row r="900" spans="4:6" s="310" customFormat="1">
      <c r="D900" s="212"/>
      <c r="E900" s="231"/>
      <c r="F900" s="231"/>
    </row>
    <row r="901" spans="4:6" s="310" customFormat="1">
      <c r="D901" s="212"/>
      <c r="E901" s="231"/>
      <c r="F901" s="231"/>
    </row>
    <row r="902" spans="4:6" s="310" customFormat="1">
      <c r="D902" s="212"/>
      <c r="E902" s="231"/>
      <c r="F902" s="231"/>
    </row>
    <row r="903" spans="4:6" s="310" customFormat="1">
      <c r="D903" s="212"/>
      <c r="E903" s="231"/>
      <c r="F903" s="231"/>
    </row>
    <row r="904" spans="4:6" s="310" customFormat="1">
      <c r="D904" s="212"/>
      <c r="E904" s="231"/>
      <c r="F904" s="231"/>
    </row>
    <row r="905" spans="4:6" s="310" customFormat="1">
      <c r="D905" s="212"/>
      <c r="E905" s="231"/>
      <c r="F905" s="231"/>
    </row>
    <row r="906" spans="4:6" s="310" customFormat="1">
      <c r="D906" s="212"/>
      <c r="E906" s="231"/>
      <c r="F906" s="231"/>
    </row>
    <row r="907" spans="4:6" s="310" customFormat="1">
      <c r="D907" s="212"/>
      <c r="E907" s="231"/>
      <c r="F907" s="231"/>
    </row>
    <row r="908" spans="4:6" s="310" customFormat="1">
      <c r="D908" s="212"/>
      <c r="E908" s="231"/>
      <c r="F908" s="231"/>
    </row>
    <row r="909" spans="4:6" s="310" customFormat="1">
      <c r="D909" s="212"/>
      <c r="E909" s="231"/>
      <c r="F909" s="231"/>
    </row>
    <row r="910" spans="4:6" s="310" customFormat="1">
      <c r="D910" s="212"/>
      <c r="E910" s="231"/>
      <c r="F910" s="231"/>
    </row>
    <row r="911" spans="4:6" s="310" customFormat="1">
      <c r="D911" s="212"/>
      <c r="E911" s="231"/>
      <c r="F911" s="231"/>
    </row>
    <row r="912" spans="4:6" s="310" customFormat="1">
      <c r="D912" s="212"/>
      <c r="E912" s="231"/>
      <c r="F912" s="231"/>
    </row>
    <row r="913" spans="4:6" s="310" customFormat="1">
      <c r="D913" s="212"/>
      <c r="E913" s="231"/>
      <c r="F913" s="231"/>
    </row>
    <row r="914" spans="4:6" s="310" customFormat="1">
      <c r="D914" s="212"/>
      <c r="E914" s="231"/>
      <c r="F914" s="231"/>
    </row>
    <row r="915" spans="4:6" s="310" customFormat="1">
      <c r="D915" s="212"/>
      <c r="E915" s="231"/>
      <c r="F915" s="231"/>
    </row>
    <row r="916" spans="4:6" s="310" customFormat="1">
      <c r="D916" s="212"/>
      <c r="E916" s="231"/>
      <c r="F916" s="231"/>
    </row>
    <row r="917" spans="4:6" s="310" customFormat="1">
      <c r="D917" s="212"/>
      <c r="E917" s="231"/>
      <c r="F917" s="231"/>
    </row>
    <row r="918" spans="4:6" s="310" customFormat="1">
      <c r="D918" s="212"/>
      <c r="E918" s="231"/>
      <c r="F918" s="231"/>
    </row>
    <row r="919" spans="4:6" s="310" customFormat="1">
      <c r="D919" s="212"/>
      <c r="E919" s="231"/>
      <c r="F919" s="231"/>
    </row>
    <row r="920" spans="4:6" s="310" customFormat="1">
      <c r="D920" s="212"/>
      <c r="E920" s="231"/>
      <c r="F920" s="231"/>
    </row>
    <row r="921" spans="4:6" s="310" customFormat="1">
      <c r="D921" s="212"/>
      <c r="E921" s="231"/>
      <c r="F921" s="231"/>
    </row>
    <row r="922" spans="4:6" s="310" customFormat="1">
      <c r="D922" s="212"/>
      <c r="E922" s="231"/>
      <c r="F922" s="231"/>
    </row>
    <row r="923" spans="4:6" s="310" customFormat="1">
      <c r="D923" s="212"/>
      <c r="E923" s="231"/>
      <c r="F923" s="231"/>
    </row>
    <row r="924" spans="4:6" s="310" customFormat="1">
      <c r="D924" s="212"/>
      <c r="E924" s="231"/>
      <c r="F924" s="231"/>
    </row>
    <row r="925" spans="4:6" s="310" customFormat="1">
      <c r="D925" s="212"/>
      <c r="E925" s="231"/>
      <c r="F925" s="231"/>
    </row>
    <row r="926" spans="4:6" s="310" customFormat="1">
      <c r="D926" s="212"/>
      <c r="E926" s="231"/>
      <c r="F926" s="231"/>
    </row>
    <row r="927" spans="4:6" s="310" customFormat="1">
      <c r="D927" s="212"/>
      <c r="E927" s="231"/>
      <c r="F927" s="231"/>
    </row>
    <row r="928" spans="4:6" s="310" customFormat="1">
      <c r="D928" s="212"/>
      <c r="E928" s="231"/>
      <c r="F928" s="231"/>
    </row>
    <row r="929" spans="4:6" s="310" customFormat="1">
      <c r="D929" s="212"/>
      <c r="E929" s="231"/>
      <c r="F929" s="231"/>
    </row>
    <row r="930" spans="4:6" s="310" customFormat="1">
      <c r="D930" s="212"/>
      <c r="E930" s="231"/>
      <c r="F930" s="231"/>
    </row>
    <row r="931" spans="4:6" s="310" customFormat="1">
      <c r="D931" s="212"/>
      <c r="E931" s="231"/>
      <c r="F931" s="231"/>
    </row>
    <row r="932" spans="4:6" s="310" customFormat="1">
      <c r="D932" s="212"/>
      <c r="E932" s="231"/>
      <c r="F932" s="231"/>
    </row>
    <row r="933" spans="4:6" s="310" customFormat="1">
      <c r="D933" s="212"/>
      <c r="E933" s="231"/>
      <c r="F933" s="231"/>
    </row>
    <row r="934" spans="4:6" s="310" customFormat="1">
      <c r="D934" s="212"/>
      <c r="E934" s="231"/>
      <c r="F934" s="231"/>
    </row>
    <row r="935" spans="4:6" s="310" customFormat="1">
      <c r="D935" s="212"/>
      <c r="E935" s="231"/>
      <c r="F935" s="231"/>
    </row>
    <row r="936" spans="4:6" s="310" customFormat="1">
      <c r="D936" s="212"/>
      <c r="E936" s="231"/>
      <c r="F936" s="231"/>
    </row>
    <row r="937" spans="4:6" s="310" customFormat="1">
      <c r="D937" s="212"/>
      <c r="E937" s="231"/>
      <c r="F937" s="231"/>
    </row>
    <row r="938" spans="4:6" s="310" customFormat="1">
      <c r="D938" s="212"/>
      <c r="E938" s="231"/>
      <c r="F938" s="231"/>
    </row>
    <row r="939" spans="4:6" s="310" customFormat="1">
      <c r="D939" s="212"/>
      <c r="E939" s="231"/>
      <c r="F939" s="231"/>
    </row>
    <row r="940" spans="4:6" s="310" customFormat="1">
      <c r="D940" s="212"/>
      <c r="E940" s="231"/>
      <c r="F940" s="231"/>
    </row>
    <row r="941" spans="4:6" s="310" customFormat="1">
      <c r="D941" s="212"/>
      <c r="E941" s="231"/>
      <c r="F941" s="231"/>
    </row>
    <row r="942" spans="4:6" s="310" customFormat="1">
      <c r="D942" s="212"/>
      <c r="E942" s="231"/>
      <c r="F942" s="231"/>
    </row>
    <row r="943" spans="4:6" s="310" customFormat="1">
      <c r="D943" s="212"/>
      <c r="E943" s="231"/>
      <c r="F943" s="231"/>
    </row>
    <row r="944" spans="4:6" s="310" customFormat="1">
      <c r="D944" s="212"/>
      <c r="E944" s="231"/>
      <c r="F944" s="231"/>
    </row>
    <row r="945" spans="4:6" s="310" customFormat="1">
      <c r="D945" s="212"/>
      <c r="E945" s="231"/>
      <c r="F945" s="231"/>
    </row>
    <row r="946" spans="4:6" s="310" customFormat="1">
      <c r="D946" s="212"/>
      <c r="E946" s="231"/>
      <c r="F946" s="231"/>
    </row>
    <row r="947" spans="4:6" s="310" customFormat="1">
      <c r="D947" s="212"/>
      <c r="E947" s="231"/>
      <c r="F947" s="231"/>
    </row>
    <row r="948" spans="4:6" s="310" customFormat="1">
      <c r="D948" s="212"/>
      <c r="E948" s="231"/>
      <c r="F948" s="231"/>
    </row>
    <row r="949" spans="4:6" s="310" customFormat="1">
      <c r="D949" s="212"/>
      <c r="E949" s="231"/>
      <c r="F949" s="231"/>
    </row>
    <row r="950" spans="4:6" s="310" customFormat="1">
      <c r="D950" s="212"/>
      <c r="E950" s="231"/>
      <c r="F950" s="231"/>
    </row>
    <row r="951" spans="4:6" s="310" customFormat="1">
      <c r="D951" s="212"/>
      <c r="E951" s="231"/>
      <c r="F951" s="231"/>
    </row>
    <row r="952" spans="4:6" s="310" customFormat="1">
      <c r="D952" s="212"/>
      <c r="E952" s="231"/>
      <c r="F952" s="231"/>
    </row>
    <row r="953" spans="4:6" s="310" customFormat="1">
      <c r="D953" s="212"/>
      <c r="E953" s="231"/>
      <c r="F953" s="231"/>
    </row>
    <row r="954" spans="4:6" s="310" customFormat="1">
      <c r="D954" s="212"/>
      <c r="E954" s="231"/>
      <c r="F954" s="231"/>
    </row>
    <row r="955" spans="4:6" s="310" customFormat="1">
      <c r="D955" s="212"/>
      <c r="E955" s="231"/>
      <c r="F955" s="231"/>
    </row>
    <row r="956" spans="4:6" s="310" customFormat="1">
      <c r="D956" s="212"/>
      <c r="E956" s="231"/>
      <c r="F956" s="231"/>
    </row>
    <row r="957" spans="4:6" s="310" customFormat="1">
      <c r="D957" s="212"/>
      <c r="E957" s="231"/>
      <c r="F957" s="231"/>
    </row>
    <row r="958" spans="4:6" s="310" customFormat="1">
      <c r="D958" s="212"/>
      <c r="E958" s="231"/>
      <c r="F958" s="231"/>
    </row>
    <row r="959" spans="4:6" s="310" customFormat="1">
      <c r="D959" s="212"/>
      <c r="E959" s="231"/>
      <c r="F959" s="231"/>
    </row>
    <row r="960" spans="4:6" s="310" customFormat="1">
      <c r="D960" s="212"/>
      <c r="E960" s="231"/>
      <c r="F960" s="231"/>
    </row>
    <row r="961" spans="4:6" s="310" customFormat="1">
      <c r="D961" s="212"/>
      <c r="E961" s="231"/>
      <c r="F961" s="231"/>
    </row>
    <row r="962" spans="4:6" s="310" customFormat="1">
      <c r="D962" s="212"/>
      <c r="E962" s="231"/>
      <c r="F962" s="231"/>
    </row>
    <row r="963" spans="4:6" s="310" customFormat="1">
      <c r="D963" s="212"/>
      <c r="E963" s="231"/>
      <c r="F963" s="231"/>
    </row>
    <row r="964" spans="4:6" s="310" customFormat="1">
      <c r="D964" s="212"/>
      <c r="E964" s="231"/>
      <c r="F964" s="231"/>
    </row>
    <row r="965" spans="4:6" s="310" customFormat="1">
      <c r="D965" s="212"/>
      <c r="E965" s="231"/>
      <c r="F965" s="231"/>
    </row>
    <row r="966" spans="4:6" s="310" customFormat="1">
      <c r="D966" s="212"/>
      <c r="E966" s="231"/>
      <c r="F966" s="231"/>
    </row>
    <row r="967" spans="4:6" s="310" customFormat="1">
      <c r="D967" s="212"/>
      <c r="E967" s="231"/>
      <c r="F967" s="231"/>
    </row>
    <row r="968" spans="4:6" s="310" customFormat="1">
      <c r="D968" s="212"/>
      <c r="E968" s="231"/>
      <c r="F968" s="231"/>
    </row>
    <row r="969" spans="4:6" s="310" customFormat="1">
      <c r="D969" s="212"/>
      <c r="E969" s="231"/>
      <c r="F969" s="231"/>
    </row>
    <row r="970" spans="4:6" s="310" customFormat="1">
      <c r="D970" s="212"/>
      <c r="E970" s="231"/>
      <c r="F970" s="231"/>
    </row>
    <row r="971" spans="4:6" s="310" customFormat="1">
      <c r="D971" s="212"/>
      <c r="E971" s="231"/>
      <c r="F971" s="231"/>
    </row>
    <row r="972" spans="4:6" s="310" customFormat="1">
      <c r="D972" s="212"/>
      <c r="E972" s="231"/>
      <c r="F972" s="231"/>
    </row>
    <row r="973" spans="4:6" s="310" customFormat="1">
      <c r="D973" s="212"/>
      <c r="E973" s="231"/>
      <c r="F973" s="231"/>
    </row>
    <row r="974" spans="4:6" s="310" customFormat="1">
      <c r="D974" s="212"/>
      <c r="E974" s="231"/>
      <c r="F974" s="231"/>
    </row>
    <row r="975" spans="4:6" s="310" customFormat="1">
      <c r="D975" s="212"/>
      <c r="E975" s="231"/>
      <c r="F975" s="231"/>
    </row>
    <row r="976" spans="4:6" s="310" customFormat="1">
      <c r="D976" s="212"/>
      <c r="E976" s="231"/>
      <c r="F976" s="231"/>
    </row>
    <row r="977" spans="4:6" s="310" customFormat="1">
      <c r="D977" s="212"/>
      <c r="E977" s="231"/>
      <c r="F977" s="231"/>
    </row>
    <row r="978" spans="4:6" s="310" customFormat="1">
      <c r="D978" s="212"/>
      <c r="E978" s="231"/>
      <c r="F978" s="231"/>
    </row>
    <row r="979" spans="4:6" s="310" customFormat="1">
      <c r="D979" s="212"/>
      <c r="E979" s="231"/>
      <c r="F979" s="231"/>
    </row>
    <row r="980" spans="4:6" s="310" customFormat="1">
      <c r="D980" s="212"/>
      <c r="E980" s="231"/>
      <c r="F980" s="231"/>
    </row>
    <row r="981" spans="4:6" s="310" customFormat="1">
      <c r="D981" s="212"/>
      <c r="E981" s="231"/>
      <c r="F981" s="231"/>
    </row>
    <row r="982" spans="4:6" s="310" customFormat="1">
      <c r="D982" s="212"/>
      <c r="E982" s="231"/>
      <c r="F982" s="231"/>
    </row>
    <row r="983" spans="4:6" s="310" customFormat="1">
      <c r="D983" s="212"/>
      <c r="E983" s="231"/>
      <c r="F983" s="231"/>
    </row>
    <row r="984" spans="4:6" s="310" customFormat="1">
      <c r="D984" s="212"/>
      <c r="E984" s="231"/>
      <c r="F984" s="231"/>
    </row>
    <row r="985" spans="4:6" s="310" customFormat="1">
      <c r="D985" s="212"/>
      <c r="E985" s="231"/>
      <c r="F985" s="231"/>
    </row>
    <row r="986" spans="4:6" s="310" customFormat="1">
      <c r="D986" s="212"/>
      <c r="E986" s="231"/>
      <c r="F986" s="231"/>
    </row>
    <row r="987" spans="4:6" s="310" customFormat="1">
      <c r="D987" s="212"/>
      <c r="E987" s="231"/>
      <c r="F987" s="231"/>
    </row>
    <row r="988" spans="4:6" s="310" customFormat="1">
      <c r="D988" s="212"/>
      <c r="E988" s="231"/>
      <c r="F988" s="231"/>
    </row>
    <row r="989" spans="4:6" s="310" customFormat="1">
      <c r="D989" s="212"/>
      <c r="E989" s="231"/>
      <c r="F989" s="231"/>
    </row>
    <row r="990" spans="4:6" s="310" customFormat="1">
      <c r="D990" s="212"/>
      <c r="E990" s="231"/>
      <c r="F990" s="231"/>
    </row>
    <row r="991" spans="4:6" s="310" customFormat="1">
      <c r="D991" s="212"/>
      <c r="E991" s="231"/>
      <c r="F991" s="231"/>
    </row>
    <row r="992" spans="4:6" s="310" customFormat="1">
      <c r="D992" s="212"/>
      <c r="E992" s="231"/>
      <c r="F992" s="231"/>
    </row>
    <row r="993" spans="4:6" s="310" customFormat="1">
      <c r="D993" s="212"/>
      <c r="E993" s="231"/>
      <c r="F993" s="231"/>
    </row>
    <row r="994" spans="4:6" s="310" customFormat="1">
      <c r="D994" s="212"/>
      <c r="E994" s="231"/>
      <c r="F994" s="231"/>
    </row>
    <row r="995" spans="4:6" s="310" customFormat="1">
      <c r="D995" s="212"/>
      <c r="E995" s="231"/>
      <c r="F995" s="231"/>
    </row>
    <row r="996" spans="4:6" s="310" customFormat="1">
      <c r="D996" s="212"/>
      <c r="E996" s="231"/>
      <c r="F996" s="231"/>
    </row>
    <row r="997" spans="4:6" s="310" customFormat="1">
      <c r="D997" s="212"/>
      <c r="E997" s="231"/>
      <c r="F997" s="231"/>
    </row>
    <row r="998" spans="4:6" s="310" customFormat="1">
      <c r="D998" s="212"/>
      <c r="E998" s="231"/>
      <c r="F998" s="231"/>
    </row>
    <row r="999" spans="4:6" s="310" customFormat="1">
      <c r="D999" s="212"/>
      <c r="E999" s="231"/>
      <c r="F999" s="231"/>
    </row>
    <row r="1000" spans="4:6" s="310" customFormat="1">
      <c r="D1000" s="212"/>
      <c r="E1000" s="231"/>
      <c r="F1000" s="231"/>
    </row>
    <row r="1001" spans="4:6" s="310" customFormat="1">
      <c r="D1001" s="212"/>
      <c r="E1001" s="231"/>
      <c r="F1001" s="231"/>
    </row>
    <row r="1002" spans="4:6" s="310" customFormat="1">
      <c r="D1002" s="212"/>
      <c r="E1002" s="231"/>
      <c r="F1002" s="231"/>
    </row>
    <row r="1003" spans="4:6" s="310" customFormat="1">
      <c r="D1003" s="212"/>
      <c r="E1003" s="231"/>
      <c r="F1003" s="231"/>
    </row>
    <row r="1004" spans="4:6" s="310" customFormat="1">
      <c r="D1004" s="212"/>
      <c r="E1004" s="231"/>
      <c r="F1004" s="231"/>
    </row>
    <row r="1005" spans="4:6" s="310" customFormat="1">
      <c r="D1005" s="212"/>
      <c r="E1005" s="231"/>
      <c r="F1005" s="231"/>
    </row>
    <row r="1006" spans="4:6" s="310" customFormat="1">
      <c r="D1006" s="212"/>
      <c r="E1006" s="231"/>
      <c r="F1006" s="231"/>
    </row>
    <row r="1007" spans="4:6" s="310" customFormat="1">
      <c r="D1007" s="212"/>
      <c r="E1007" s="231"/>
      <c r="F1007" s="231"/>
    </row>
    <row r="1008" spans="4:6" s="310" customFormat="1">
      <c r="D1008" s="212"/>
      <c r="E1008" s="231"/>
      <c r="F1008" s="231"/>
    </row>
    <row r="1009" spans="4:6" s="310" customFormat="1">
      <c r="D1009" s="212"/>
      <c r="E1009" s="231"/>
      <c r="F1009" s="231"/>
    </row>
    <row r="1010" spans="4:6" s="310" customFormat="1">
      <c r="D1010" s="212"/>
      <c r="E1010" s="231"/>
      <c r="F1010" s="231"/>
    </row>
    <row r="1011" spans="4:6" s="310" customFormat="1">
      <c r="D1011" s="212"/>
      <c r="E1011" s="231"/>
      <c r="F1011" s="231"/>
    </row>
    <row r="1012" spans="4:6" s="310" customFormat="1">
      <c r="D1012" s="212"/>
      <c r="E1012" s="231"/>
      <c r="F1012" s="231"/>
    </row>
    <row r="1013" spans="4:6" s="310" customFormat="1">
      <c r="D1013" s="212"/>
      <c r="E1013" s="231"/>
      <c r="F1013" s="231"/>
    </row>
    <row r="1014" spans="4:6" s="310" customFormat="1">
      <c r="D1014" s="212"/>
      <c r="E1014" s="231"/>
      <c r="F1014" s="231"/>
    </row>
    <row r="1015" spans="4:6" s="310" customFormat="1">
      <c r="D1015" s="212"/>
      <c r="E1015" s="231"/>
      <c r="F1015" s="231"/>
    </row>
    <row r="1016" spans="4:6" s="310" customFormat="1">
      <c r="D1016" s="212"/>
      <c r="E1016" s="231"/>
      <c r="F1016" s="231"/>
    </row>
    <row r="1017" spans="4:6" s="310" customFormat="1">
      <c r="D1017" s="212"/>
      <c r="E1017" s="231"/>
      <c r="F1017" s="231"/>
    </row>
    <row r="1018" spans="4:6" s="310" customFormat="1">
      <c r="D1018" s="212"/>
      <c r="E1018" s="231"/>
      <c r="F1018" s="231"/>
    </row>
    <row r="1019" spans="4:6" s="310" customFormat="1">
      <c r="D1019" s="212"/>
      <c r="E1019" s="231"/>
      <c r="F1019" s="231"/>
    </row>
    <row r="1020" spans="4:6" s="310" customFormat="1">
      <c r="D1020" s="212"/>
      <c r="E1020" s="231"/>
      <c r="F1020" s="231"/>
    </row>
    <row r="1021" spans="4:6" s="310" customFormat="1">
      <c r="D1021" s="212"/>
      <c r="E1021" s="231"/>
      <c r="F1021" s="231"/>
    </row>
    <row r="1022" spans="4:6" s="310" customFormat="1">
      <c r="D1022" s="212"/>
      <c r="E1022" s="231"/>
      <c r="F1022" s="231"/>
    </row>
    <row r="1023" spans="4:6" s="310" customFormat="1">
      <c r="D1023" s="212"/>
      <c r="E1023" s="231"/>
      <c r="F1023" s="231"/>
    </row>
    <row r="1024" spans="4:6" s="310" customFormat="1">
      <c r="D1024" s="212"/>
      <c r="E1024" s="231"/>
      <c r="F1024" s="231"/>
    </row>
    <row r="1025" spans="4:6" s="310" customFormat="1">
      <c r="D1025" s="212"/>
      <c r="E1025" s="231"/>
      <c r="F1025" s="231"/>
    </row>
    <row r="1026" spans="4:6" s="310" customFormat="1">
      <c r="D1026" s="212"/>
      <c r="E1026" s="231"/>
      <c r="F1026" s="231"/>
    </row>
    <row r="1027" spans="4:6" s="310" customFormat="1">
      <c r="D1027" s="212"/>
      <c r="E1027" s="231"/>
      <c r="F1027" s="231"/>
    </row>
    <row r="1028" spans="4:6" s="310" customFormat="1">
      <c r="D1028" s="212"/>
      <c r="E1028" s="231"/>
      <c r="F1028" s="231"/>
    </row>
    <row r="1029" spans="4:6" s="310" customFormat="1">
      <c r="D1029" s="212"/>
      <c r="E1029" s="231"/>
      <c r="F1029" s="231"/>
    </row>
    <row r="1030" spans="4:6" s="310" customFormat="1">
      <c r="D1030" s="212"/>
      <c r="E1030" s="231"/>
      <c r="F1030" s="231"/>
    </row>
    <row r="1031" spans="4:6" s="310" customFormat="1">
      <c r="D1031" s="212"/>
      <c r="E1031" s="231"/>
      <c r="F1031" s="231"/>
    </row>
    <row r="1032" spans="4:6" s="310" customFormat="1">
      <c r="D1032" s="212"/>
      <c r="E1032" s="231"/>
      <c r="F1032" s="231"/>
    </row>
    <row r="1033" spans="4:6" s="310" customFormat="1">
      <c r="D1033" s="212"/>
      <c r="E1033" s="231"/>
      <c r="F1033" s="231"/>
    </row>
    <row r="1034" spans="4:6" s="310" customFormat="1">
      <c r="D1034" s="212"/>
      <c r="E1034" s="231"/>
      <c r="F1034" s="231"/>
    </row>
    <row r="1035" spans="4:6" s="310" customFormat="1">
      <c r="D1035" s="212"/>
      <c r="E1035" s="231"/>
      <c r="F1035" s="231"/>
    </row>
    <row r="1036" spans="4:6" s="310" customFormat="1">
      <c r="D1036" s="212"/>
      <c r="E1036" s="231"/>
      <c r="F1036" s="231"/>
    </row>
    <row r="1037" spans="4:6" s="310" customFormat="1">
      <c r="D1037" s="212"/>
      <c r="E1037" s="231"/>
      <c r="F1037" s="231"/>
    </row>
    <row r="1038" spans="4:6" s="310" customFormat="1">
      <c r="D1038" s="212"/>
      <c r="E1038" s="231"/>
      <c r="F1038" s="231"/>
    </row>
    <row r="1039" spans="4:6" s="310" customFormat="1">
      <c r="D1039" s="212"/>
      <c r="E1039" s="231"/>
      <c r="F1039" s="231"/>
    </row>
    <row r="1040" spans="4:6" s="310" customFormat="1">
      <c r="D1040" s="212"/>
      <c r="E1040" s="231"/>
      <c r="F1040" s="231"/>
    </row>
    <row r="1041" spans="4:6" s="310" customFormat="1">
      <c r="D1041" s="212"/>
      <c r="E1041" s="231"/>
      <c r="F1041" s="231"/>
    </row>
    <row r="1042" spans="4:6" s="310" customFormat="1">
      <c r="D1042" s="212"/>
      <c r="E1042" s="231"/>
      <c r="F1042" s="231"/>
    </row>
    <row r="1043" spans="4:6" s="310" customFormat="1">
      <c r="D1043" s="212"/>
      <c r="E1043" s="231"/>
      <c r="F1043" s="231"/>
    </row>
    <row r="1044" spans="4:6" s="310" customFormat="1">
      <c r="D1044" s="212"/>
      <c r="E1044" s="231"/>
      <c r="F1044" s="231"/>
    </row>
    <row r="1045" spans="4:6" s="310" customFormat="1">
      <c r="D1045" s="212"/>
      <c r="E1045" s="231"/>
      <c r="F1045" s="231"/>
    </row>
    <row r="1046" spans="4:6" s="310" customFormat="1">
      <c r="D1046" s="212"/>
      <c r="E1046" s="231"/>
      <c r="F1046" s="231"/>
    </row>
    <row r="1047" spans="4:6" s="310" customFormat="1">
      <c r="D1047" s="212"/>
      <c r="E1047" s="231"/>
      <c r="F1047" s="231"/>
    </row>
    <row r="1048" spans="4:6" s="310" customFormat="1">
      <c r="D1048" s="212"/>
      <c r="E1048" s="231"/>
      <c r="F1048" s="231"/>
    </row>
    <row r="1049" spans="4:6" s="310" customFormat="1">
      <c r="D1049" s="212"/>
      <c r="E1049" s="231"/>
      <c r="F1049" s="231"/>
    </row>
    <row r="1050" spans="4:6" s="310" customFormat="1">
      <c r="D1050" s="212"/>
      <c r="E1050" s="231"/>
      <c r="F1050" s="231"/>
    </row>
    <row r="1051" spans="4:6" s="310" customFormat="1">
      <c r="D1051" s="212"/>
      <c r="E1051" s="231"/>
      <c r="F1051" s="231"/>
    </row>
    <row r="1052" spans="4:6" s="310" customFormat="1">
      <c r="D1052" s="212"/>
      <c r="E1052" s="231"/>
      <c r="F1052" s="231"/>
    </row>
    <row r="1053" spans="4:6" s="310" customFormat="1">
      <c r="D1053" s="212"/>
      <c r="E1053" s="231"/>
      <c r="F1053" s="231"/>
    </row>
    <row r="1054" spans="4:6" s="310" customFormat="1">
      <c r="D1054" s="212"/>
      <c r="E1054" s="231"/>
      <c r="F1054" s="231"/>
    </row>
    <row r="1055" spans="4:6" s="310" customFormat="1">
      <c r="D1055" s="212"/>
      <c r="E1055" s="231"/>
      <c r="F1055" s="231"/>
    </row>
    <row r="1056" spans="4:6" s="310" customFormat="1">
      <c r="D1056" s="212"/>
      <c r="E1056" s="231"/>
      <c r="F1056" s="231"/>
    </row>
    <row r="1057" spans="4:6" s="310" customFormat="1">
      <c r="D1057" s="212"/>
      <c r="E1057" s="231"/>
      <c r="F1057" s="231"/>
    </row>
    <row r="1058" spans="4:6" s="310" customFormat="1">
      <c r="D1058" s="212"/>
      <c r="E1058" s="231"/>
      <c r="F1058" s="231"/>
    </row>
    <row r="1059" spans="4:6" s="310" customFormat="1">
      <c r="D1059" s="212"/>
      <c r="E1059" s="231"/>
      <c r="F1059" s="231"/>
    </row>
    <row r="1060" spans="4:6" s="310" customFormat="1">
      <c r="D1060" s="212"/>
      <c r="E1060" s="231"/>
      <c r="F1060" s="231"/>
    </row>
    <row r="1061" spans="4:6" s="310" customFormat="1">
      <c r="D1061" s="212"/>
      <c r="E1061" s="231"/>
      <c r="F1061" s="231"/>
    </row>
    <row r="1062" spans="4:6" s="310" customFormat="1">
      <c r="D1062" s="212"/>
      <c r="E1062" s="231"/>
      <c r="F1062" s="231"/>
    </row>
    <row r="1063" spans="4:6" s="310" customFormat="1">
      <c r="D1063" s="212"/>
      <c r="E1063" s="231"/>
      <c r="F1063" s="231"/>
    </row>
    <row r="1064" spans="4:6" s="310" customFormat="1">
      <c r="D1064" s="212"/>
      <c r="E1064" s="231"/>
      <c r="F1064" s="231"/>
    </row>
    <row r="1065" spans="4:6" s="310" customFormat="1">
      <c r="D1065" s="212"/>
      <c r="E1065" s="231"/>
      <c r="F1065" s="231"/>
    </row>
    <row r="1066" spans="4:6" s="310" customFormat="1">
      <c r="D1066" s="212"/>
      <c r="E1066" s="231"/>
      <c r="F1066" s="231"/>
    </row>
    <row r="1067" spans="4:6" s="310" customFormat="1">
      <c r="D1067" s="212"/>
      <c r="E1067" s="231"/>
      <c r="F1067" s="231"/>
    </row>
    <row r="1068" spans="4:6" s="310" customFormat="1">
      <c r="D1068" s="212"/>
      <c r="E1068" s="231"/>
      <c r="F1068" s="231"/>
    </row>
    <row r="1069" spans="4:6" s="310" customFormat="1">
      <c r="D1069" s="212"/>
      <c r="E1069" s="231"/>
      <c r="F1069" s="231"/>
    </row>
    <row r="1070" spans="4:6" s="310" customFormat="1">
      <c r="D1070" s="212"/>
      <c r="E1070" s="231"/>
      <c r="F1070" s="231"/>
    </row>
    <row r="1071" spans="4:6" s="310" customFormat="1">
      <c r="D1071" s="212"/>
      <c r="E1071" s="231"/>
      <c r="F1071" s="231"/>
    </row>
    <row r="1072" spans="4:6" s="310" customFormat="1">
      <c r="D1072" s="212"/>
      <c r="E1072" s="231"/>
      <c r="F1072" s="231"/>
    </row>
    <row r="1073" spans="4:6" s="310" customFormat="1">
      <c r="D1073" s="212"/>
      <c r="E1073" s="231"/>
      <c r="F1073" s="231"/>
    </row>
    <row r="1074" spans="4:6" s="310" customFormat="1">
      <c r="D1074" s="212"/>
      <c r="E1074" s="231"/>
      <c r="F1074" s="231"/>
    </row>
    <row r="1075" spans="4:6" s="310" customFormat="1">
      <c r="D1075" s="212"/>
      <c r="E1075" s="231"/>
      <c r="F1075" s="231"/>
    </row>
    <row r="1076" spans="4:6" s="310" customFormat="1">
      <c r="D1076" s="212"/>
      <c r="E1076" s="231"/>
      <c r="F1076" s="231"/>
    </row>
    <row r="1077" spans="4:6" s="310" customFormat="1">
      <c r="D1077" s="212"/>
      <c r="E1077" s="231"/>
      <c r="F1077" s="231"/>
    </row>
    <row r="1078" spans="4:6" s="310" customFormat="1">
      <c r="D1078" s="212"/>
      <c r="E1078" s="231"/>
      <c r="F1078" s="231"/>
    </row>
    <row r="1079" spans="4:6" s="310" customFormat="1">
      <c r="D1079" s="212"/>
      <c r="E1079" s="231"/>
      <c r="F1079" s="231"/>
    </row>
    <row r="1080" spans="4:6" s="310" customFormat="1">
      <c r="D1080" s="212"/>
      <c r="E1080" s="231"/>
      <c r="F1080" s="231"/>
    </row>
    <row r="1081" spans="4:6" s="310" customFormat="1">
      <c r="D1081" s="212"/>
      <c r="E1081" s="231"/>
      <c r="F1081" s="231"/>
    </row>
    <row r="1082" spans="4:6" s="310" customFormat="1">
      <c r="D1082" s="212"/>
      <c r="E1082" s="231"/>
      <c r="F1082" s="231"/>
    </row>
    <row r="1083" spans="4:6" s="310" customFormat="1">
      <c r="D1083" s="212"/>
      <c r="E1083" s="231"/>
      <c r="F1083" s="231"/>
    </row>
    <row r="1084" spans="4:6" s="310" customFormat="1">
      <c r="D1084" s="212"/>
      <c r="E1084" s="231"/>
      <c r="F1084" s="231"/>
    </row>
    <row r="1085" spans="4:6" s="310" customFormat="1">
      <c r="D1085" s="212"/>
      <c r="E1085" s="231"/>
      <c r="F1085" s="231"/>
    </row>
    <row r="1086" spans="4:6" s="310" customFormat="1">
      <c r="D1086" s="212"/>
      <c r="E1086" s="231"/>
      <c r="F1086" s="231"/>
    </row>
    <row r="1087" spans="4:6" s="310" customFormat="1">
      <c r="D1087" s="212"/>
      <c r="E1087" s="231"/>
      <c r="F1087" s="231"/>
    </row>
    <row r="1088" spans="4:6" s="310" customFormat="1">
      <c r="D1088" s="212"/>
      <c r="E1088" s="231"/>
      <c r="F1088" s="231"/>
    </row>
    <row r="1089" spans="4:6" s="310" customFormat="1">
      <c r="D1089" s="212"/>
      <c r="E1089" s="231"/>
      <c r="F1089" s="231"/>
    </row>
    <row r="1090" spans="4:6" s="310" customFormat="1">
      <c r="D1090" s="212"/>
      <c r="E1090" s="231"/>
      <c r="F1090" s="231"/>
    </row>
    <row r="1091" spans="4:6" s="310" customFormat="1">
      <c r="D1091" s="212"/>
      <c r="E1091" s="231"/>
      <c r="F1091" s="231"/>
    </row>
    <row r="1092" spans="4:6" s="310" customFormat="1">
      <c r="D1092" s="212"/>
      <c r="E1092" s="231"/>
      <c r="F1092" s="231"/>
    </row>
    <row r="1093" spans="4:6" s="310" customFormat="1">
      <c r="D1093" s="212"/>
      <c r="E1093" s="231"/>
      <c r="F1093" s="231"/>
    </row>
    <row r="1094" spans="4:6" s="310" customFormat="1">
      <c r="D1094" s="212"/>
      <c r="E1094" s="231"/>
      <c r="F1094" s="231"/>
    </row>
    <row r="1095" spans="4:6" s="310" customFormat="1">
      <c r="D1095" s="212"/>
      <c r="E1095" s="231"/>
      <c r="F1095" s="231"/>
    </row>
    <row r="1096" spans="4:6" s="310" customFormat="1">
      <c r="D1096" s="212"/>
      <c r="E1096" s="231"/>
      <c r="F1096" s="231"/>
    </row>
    <row r="1097" spans="4:6" s="310" customFormat="1">
      <c r="D1097" s="212"/>
      <c r="E1097" s="231"/>
      <c r="F1097" s="231"/>
    </row>
    <row r="1098" spans="4:6" s="310" customFormat="1">
      <c r="D1098" s="212"/>
      <c r="E1098" s="231"/>
      <c r="F1098" s="231"/>
    </row>
    <row r="1099" spans="4:6" s="310" customFormat="1">
      <c r="D1099" s="212"/>
      <c r="E1099" s="231"/>
      <c r="F1099" s="231"/>
    </row>
    <row r="1100" spans="4:6" s="310" customFormat="1">
      <c r="D1100" s="212"/>
      <c r="E1100" s="231"/>
      <c r="F1100" s="231"/>
    </row>
    <row r="1101" spans="4:6" s="310" customFormat="1">
      <c r="D1101" s="212"/>
      <c r="E1101" s="231"/>
      <c r="F1101" s="231"/>
    </row>
    <row r="1102" spans="4:6" s="310" customFormat="1">
      <c r="D1102" s="212"/>
      <c r="E1102" s="231"/>
      <c r="F1102" s="231"/>
    </row>
    <row r="1103" spans="4:6" s="310" customFormat="1">
      <c r="D1103" s="212"/>
      <c r="E1103" s="231"/>
      <c r="F1103" s="231"/>
    </row>
    <row r="1104" spans="4:6" s="310" customFormat="1">
      <c r="D1104" s="212"/>
      <c r="E1104" s="231"/>
      <c r="F1104" s="231"/>
    </row>
    <row r="1105" spans="4:6" s="310" customFormat="1">
      <c r="D1105" s="212"/>
      <c r="E1105" s="231"/>
      <c r="F1105" s="231"/>
    </row>
    <row r="1106" spans="4:6" s="310" customFormat="1">
      <c r="D1106" s="212"/>
      <c r="E1106" s="231"/>
      <c r="F1106" s="231"/>
    </row>
    <row r="1107" spans="4:6" s="310" customFormat="1">
      <c r="D1107" s="212"/>
      <c r="E1107" s="231"/>
      <c r="F1107" s="231"/>
    </row>
    <row r="1108" spans="4:6" s="310" customFormat="1">
      <c r="D1108" s="212"/>
      <c r="E1108" s="231"/>
      <c r="F1108" s="231"/>
    </row>
    <row r="1109" spans="4:6" s="310" customFormat="1">
      <c r="D1109" s="212"/>
      <c r="E1109" s="231"/>
      <c r="F1109" s="231"/>
    </row>
    <row r="1110" spans="4:6" s="310" customFormat="1">
      <c r="D1110" s="212"/>
      <c r="E1110" s="231"/>
      <c r="F1110" s="231"/>
    </row>
    <row r="1111" spans="4:6" s="310" customFormat="1">
      <c r="D1111" s="212"/>
      <c r="E1111" s="231"/>
      <c r="F1111" s="231"/>
    </row>
    <row r="1112" spans="4:6" s="310" customFormat="1">
      <c r="D1112" s="212"/>
      <c r="E1112" s="231"/>
      <c r="F1112" s="231"/>
    </row>
    <row r="1113" spans="4:6" s="310" customFormat="1">
      <c r="D1113" s="212"/>
      <c r="E1113" s="231"/>
      <c r="F1113" s="231"/>
    </row>
    <row r="1114" spans="4:6" s="310" customFormat="1">
      <c r="D1114" s="212"/>
      <c r="E1114" s="231"/>
      <c r="F1114" s="231"/>
    </row>
    <row r="1115" spans="4:6" s="310" customFormat="1">
      <c r="D1115" s="212"/>
      <c r="E1115" s="231"/>
      <c r="F1115" s="231"/>
    </row>
    <row r="1116" spans="4:6" s="310" customFormat="1">
      <c r="D1116" s="212"/>
      <c r="E1116" s="231"/>
      <c r="F1116" s="231"/>
    </row>
    <row r="1117" spans="4:6" s="310" customFormat="1">
      <c r="D1117" s="212"/>
      <c r="E1117" s="231"/>
      <c r="F1117" s="231"/>
    </row>
    <row r="1118" spans="4:6" s="310" customFormat="1">
      <c r="D1118" s="212"/>
      <c r="E1118" s="231"/>
      <c r="F1118" s="231"/>
    </row>
    <row r="1119" spans="4:6" s="310" customFormat="1">
      <c r="D1119" s="212"/>
      <c r="E1119" s="231"/>
      <c r="F1119" s="231"/>
    </row>
    <row r="1120" spans="4:6" s="310" customFormat="1">
      <c r="D1120" s="212"/>
      <c r="E1120" s="231"/>
      <c r="F1120" s="231"/>
    </row>
    <row r="1121" spans="4:6" s="310" customFormat="1">
      <c r="D1121" s="212"/>
      <c r="E1121" s="231"/>
      <c r="F1121" s="231"/>
    </row>
    <row r="1122" spans="4:6" s="310" customFormat="1">
      <c r="D1122" s="212"/>
      <c r="E1122" s="231"/>
      <c r="F1122" s="231"/>
    </row>
    <row r="1123" spans="4:6" s="310" customFormat="1">
      <c r="D1123" s="212"/>
      <c r="E1123" s="231"/>
      <c r="F1123" s="231"/>
    </row>
    <row r="1124" spans="4:6" s="310" customFormat="1">
      <c r="D1124" s="212"/>
      <c r="E1124" s="231"/>
      <c r="F1124" s="231"/>
    </row>
    <row r="1125" spans="4:6" s="310" customFormat="1">
      <c r="D1125" s="212"/>
      <c r="E1125" s="231"/>
      <c r="F1125" s="231"/>
    </row>
    <row r="1126" spans="4:6" s="310" customFormat="1">
      <c r="D1126" s="212"/>
      <c r="E1126" s="231"/>
      <c r="F1126" s="231"/>
    </row>
    <row r="1127" spans="4:6" s="310" customFormat="1">
      <c r="D1127" s="212"/>
      <c r="E1127" s="231"/>
      <c r="F1127" s="231"/>
    </row>
    <row r="1128" spans="4:6" s="310" customFormat="1">
      <c r="D1128" s="212"/>
      <c r="E1128" s="231"/>
      <c r="F1128" s="231"/>
    </row>
    <row r="1129" spans="4:6" s="310" customFormat="1">
      <c r="D1129" s="212"/>
      <c r="E1129" s="231"/>
      <c r="F1129" s="231"/>
    </row>
    <row r="1130" spans="4:6" s="310" customFormat="1">
      <c r="D1130" s="212"/>
      <c r="E1130" s="231"/>
      <c r="F1130" s="231"/>
    </row>
    <row r="1131" spans="4:6" s="310" customFormat="1">
      <c r="D1131" s="212"/>
      <c r="E1131" s="231"/>
      <c r="F1131" s="231"/>
    </row>
    <row r="1132" spans="4:6" s="310" customFormat="1">
      <c r="D1132" s="212"/>
      <c r="E1132" s="231"/>
      <c r="F1132" s="231"/>
    </row>
    <row r="1133" spans="4:6" s="310" customFormat="1">
      <c r="D1133" s="212"/>
      <c r="E1133" s="231"/>
      <c r="F1133" s="231"/>
    </row>
    <row r="1134" spans="4:6" s="310" customFormat="1">
      <c r="D1134" s="212"/>
      <c r="E1134" s="231"/>
      <c r="F1134" s="231"/>
    </row>
    <row r="1135" spans="4:6" s="310" customFormat="1">
      <c r="D1135" s="212"/>
      <c r="E1135" s="231"/>
      <c r="F1135" s="231"/>
    </row>
    <row r="1136" spans="4:6" s="310" customFormat="1">
      <c r="D1136" s="212"/>
      <c r="E1136" s="231"/>
      <c r="F1136" s="231"/>
    </row>
    <row r="1137" spans="4:6" s="310" customFormat="1">
      <c r="D1137" s="212"/>
      <c r="E1137" s="231"/>
      <c r="F1137" s="231"/>
    </row>
    <row r="1138" spans="4:6" s="310" customFormat="1">
      <c r="D1138" s="212"/>
      <c r="E1138" s="231"/>
      <c r="F1138" s="231"/>
    </row>
    <row r="1139" spans="4:6" s="310" customFormat="1">
      <c r="D1139" s="212"/>
      <c r="E1139" s="231"/>
      <c r="F1139" s="231"/>
    </row>
    <row r="1140" spans="4:6" s="310" customFormat="1">
      <c r="D1140" s="212"/>
      <c r="E1140" s="231"/>
      <c r="F1140" s="231"/>
    </row>
    <row r="1141" spans="4:6" s="310" customFormat="1">
      <c r="D1141" s="212"/>
      <c r="E1141" s="231"/>
      <c r="F1141" s="231"/>
    </row>
    <row r="1142" spans="4:6" s="310" customFormat="1">
      <c r="D1142" s="212"/>
      <c r="E1142" s="231"/>
      <c r="F1142" s="231"/>
    </row>
    <row r="1143" spans="4:6" s="310" customFormat="1">
      <c r="D1143" s="212"/>
      <c r="E1143" s="231"/>
      <c r="F1143" s="231"/>
    </row>
    <row r="1144" spans="4:6" s="310" customFormat="1">
      <c r="D1144" s="212"/>
      <c r="E1144" s="231"/>
      <c r="F1144" s="231"/>
    </row>
    <row r="1145" spans="4:6" s="310" customFormat="1">
      <c r="D1145" s="212"/>
      <c r="E1145" s="231"/>
      <c r="F1145" s="231"/>
    </row>
    <row r="1146" spans="4:6" s="310" customFormat="1">
      <c r="D1146" s="212"/>
      <c r="E1146" s="231"/>
      <c r="F1146" s="231"/>
    </row>
    <row r="1147" spans="4:6" s="310" customFormat="1">
      <c r="D1147" s="212"/>
      <c r="E1147" s="231"/>
      <c r="F1147" s="231"/>
    </row>
    <row r="1148" spans="4:6" s="310" customFormat="1">
      <c r="D1148" s="212"/>
      <c r="E1148" s="231"/>
      <c r="F1148" s="231"/>
    </row>
    <row r="1149" spans="4:6" s="310" customFormat="1">
      <c r="D1149" s="212"/>
      <c r="E1149" s="231"/>
      <c r="F1149" s="231"/>
    </row>
    <row r="1150" spans="4:6" s="310" customFormat="1">
      <c r="D1150" s="212"/>
      <c r="E1150" s="231"/>
      <c r="F1150" s="231"/>
    </row>
    <row r="1151" spans="4:6" s="310" customFormat="1">
      <c r="D1151" s="212"/>
      <c r="E1151" s="231"/>
      <c r="F1151" s="231"/>
    </row>
    <row r="1152" spans="4:6" s="310" customFormat="1">
      <c r="D1152" s="212"/>
      <c r="E1152" s="231"/>
      <c r="F1152" s="231"/>
    </row>
    <row r="1153" spans="4:6" s="310" customFormat="1">
      <c r="D1153" s="212"/>
      <c r="E1153" s="231"/>
      <c r="F1153" s="231"/>
    </row>
    <row r="1154" spans="4:6" s="310" customFormat="1">
      <c r="D1154" s="212"/>
      <c r="E1154" s="231"/>
      <c r="F1154" s="231"/>
    </row>
    <row r="1155" spans="4:6" s="310" customFormat="1">
      <c r="D1155" s="212"/>
      <c r="E1155" s="231"/>
      <c r="F1155" s="231"/>
    </row>
    <row r="1156" spans="4:6" s="310" customFormat="1">
      <c r="D1156" s="212"/>
      <c r="E1156" s="231"/>
      <c r="F1156" s="231"/>
    </row>
    <row r="1157" spans="4:6" s="310" customFormat="1">
      <c r="D1157" s="212"/>
      <c r="E1157" s="231"/>
      <c r="F1157" s="231"/>
    </row>
    <row r="1158" spans="4:6" s="310" customFormat="1">
      <c r="D1158" s="212"/>
      <c r="E1158" s="231"/>
      <c r="F1158" s="231"/>
    </row>
    <row r="1159" spans="4:6" s="310" customFormat="1">
      <c r="D1159" s="212"/>
      <c r="E1159" s="231"/>
      <c r="F1159" s="231"/>
    </row>
    <row r="1160" spans="4:6" s="310" customFormat="1">
      <c r="D1160" s="212"/>
      <c r="E1160" s="231"/>
      <c r="F1160" s="231"/>
    </row>
    <row r="1161" spans="4:6" s="310" customFormat="1">
      <c r="D1161" s="212"/>
      <c r="E1161" s="231"/>
      <c r="F1161" s="231"/>
    </row>
    <row r="1162" spans="4:6" s="310" customFormat="1">
      <c r="D1162" s="212"/>
      <c r="E1162" s="231"/>
      <c r="F1162" s="231"/>
    </row>
    <row r="1163" spans="4:6" s="310" customFormat="1">
      <c r="D1163" s="212"/>
      <c r="E1163" s="231"/>
      <c r="F1163" s="231"/>
    </row>
    <row r="1164" spans="4:6" s="310" customFormat="1">
      <c r="D1164" s="212"/>
      <c r="E1164" s="231"/>
      <c r="F1164" s="231"/>
    </row>
    <row r="1165" spans="4:6" s="310" customFormat="1">
      <c r="D1165" s="212"/>
      <c r="E1165" s="231"/>
      <c r="F1165" s="231"/>
    </row>
    <row r="1166" spans="4:6" s="310" customFormat="1">
      <c r="D1166" s="212"/>
      <c r="E1166" s="231"/>
      <c r="F1166" s="231"/>
    </row>
    <row r="1167" spans="4:6" s="310" customFormat="1">
      <c r="D1167" s="212"/>
      <c r="E1167" s="231"/>
      <c r="F1167" s="231"/>
    </row>
    <row r="1168" spans="4:6" s="310" customFormat="1">
      <c r="D1168" s="212"/>
      <c r="E1168" s="231"/>
      <c r="F1168" s="231"/>
    </row>
    <row r="1169" spans="4:6" s="310" customFormat="1">
      <c r="D1169" s="212"/>
      <c r="E1169" s="231"/>
      <c r="F1169" s="231"/>
    </row>
    <row r="1170" spans="4:6" s="310" customFormat="1">
      <c r="D1170" s="212"/>
      <c r="E1170" s="231"/>
      <c r="F1170" s="231"/>
    </row>
    <row r="1171" spans="4:6" s="310" customFormat="1">
      <c r="D1171" s="212"/>
      <c r="E1171" s="231"/>
      <c r="F1171" s="231"/>
    </row>
    <row r="1172" spans="4:6" s="310" customFormat="1">
      <c r="D1172" s="212"/>
      <c r="E1172" s="231"/>
      <c r="F1172" s="231"/>
    </row>
    <row r="1173" spans="4:6" s="310" customFormat="1">
      <c r="D1173" s="212"/>
      <c r="E1173" s="231"/>
      <c r="F1173" s="231"/>
    </row>
    <row r="1174" spans="4:6" s="310" customFormat="1">
      <c r="D1174" s="212"/>
      <c r="E1174" s="231"/>
      <c r="F1174" s="231"/>
    </row>
    <row r="1175" spans="4:6" s="310" customFormat="1">
      <c r="D1175" s="212"/>
      <c r="E1175" s="231"/>
      <c r="F1175" s="231"/>
    </row>
    <row r="1176" spans="4:6" s="310" customFormat="1">
      <c r="D1176" s="212"/>
      <c r="E1176" s="231"/>
      <c r="F1176" s="231"/>
    </row>
    <row r="1177" spans="4:6" s="310" customFormat="1">
      <c r="D1177" s="212"/>
      <c r="E1177" s="231"/>
      <c r="F1177" s="231"/>
    </row>
    <row r="1178" spans="4:6" s="310" customFormat="1">
      <c r="D1178" s="212"/>
      <c r="E1178" s="231"/>
      <c r="F1178" s="231"/>
    </row>
    <row r="1179" spans="4:6" s="310" customFormat="1">
      <c r="D1179" s="212"/>
      <c r="E1179" s="231"/>
      <c r="F1179" s="231"/>
    </row>
    <row r="1180" spans="4:6" s="310" customFormat="1">
      <c r="D1180" s="212"/>
      <c r="E1180" s="231"/>
      <c r="F1180" s="231"/>
    </row>
    <row r="1181" spans="4:6" s="310" customFormat="1">
      <c r="D1181" s="212"/>
      <c r="E1181" s="231"/>
      <c r="F1181" s="231"/>
    </row>
    <row r="1182" spans="4:6" s="310" customFormat="1">
      <c r="D1182" s="212"/>
      <c r="E1182" s="231"/>
      <c r="F1182" s="231"/>
    </row>
    <row r="1183" spans="4:6" s="310" customFormat="1">
      <c r="D1183" s="212"/>
      <c r="E1183" s="231"/>
      <c r="F1183" s="231"/>
    </row>
    <row r="1184" spans="4:6" s="310" customFormat="1">
      <c r="D1184" s="212"/>
      <c r="E1184" s="231"/>
      <c r="F1184" s="231"/>
    </row>
    <row r="1185" spans="4:6" s="310" customFormat="1">
      <c r="D1185" s="212"/>
      <c r="E1185" s="231"/>
      <c r="F1185" s="231"/>
    </row>
    <row r="1186" spans="4:6" s="310" customFormat="1">
      <c r="D1186" s="212"/>
      <c r="E1186" s="231"/>
      <c r="F1186" s="231"/>
    </row>
    <row r="1187" spans="4:6" s="310" customFormat="1">
      <c r="D1187" s="212"/>
      <c r="E1187" s="231"/>
      <c r="F1187" s="231"/>
    </row>
    <row r="1188" spans="4:6" s="310" customFormat="1">
      <c r="D1188" s="212"/>
      <c r="E1188" s="231"/>
      <c r="F1188" s="231"/>
    </row>
    <row r="1189" spans="4:6" s="310" customFormat="1">
      <c r="D1189" s="212"/>
      <c r="E1189" s="231"/>
      <c r="F1189" s="231"/>
    </row>
    <row r="1190" spans="4:6" s="310" customFormat="1">
      <c r="D1190" s="212"/>
      <c r="E1190" s="231"/>
      <c r="F1190" s="231"/>
    </row>
    <row r="1191" spans="4:6" s="310" customFormat="1">
      <c r="D1191" s="212"/>
      <c r="E1191" s="231"/>
      <c r="F1191" s="231"/>
    </row>
    <row r="1192" spans="4:6" s="310" customFormat="1">
      <c r="D1192" s="212"/>
      <c r="E1192" s="231"/>
      <c r="F1192" s="231"/>
    </row>
    <row r="1193" spans="4:6" s="310" customFormat="1">
      <c r="D1193" s="212"/>
      <c r="E1193" s="231"/>
      <c r="F1193" s="231"/>
    </row>
    <row r="1194" spans="4:6" s="310" customFormat="1">
      <c r="D1194" s="212"/>
      <c r="E1194" s="231"/>
      <c r="F1194" s="231"/>
    </row>
    <row r="1195" spans="4:6" s="310" customFormat="1">
      <c r="D1195" s="212"/>
      <c r="E1195" s="231"/>
      <c r="F1195" s="231"/>
    </row>
    <row r="1196" spans="4:6" s="310" customFormat="1">
      <c r="D1196" s="212"/>
      <c r="E1196" s="231"/>
      <c r="F1196" s="231"/>
    </row>
    <row r="1197" spans="4:6" s="310" customFormat="1">
      <c r="D1197" s="212"/>
      <c r="E1197" s="231"/>
      <c r="F1197" s="231"/>
    </row>
    <row r="1198" spans="4:6" s="310" customFormat="1">
      <c r="D1198" s="212"/>
      <c r="E1198" s="231"/>
      <c r="F1198" s="231"/>
    </row>
    <row r="1199" spans="4:6" s="310" customFormat="1">
      <c r="D1199" s="212"/>
      <c r="E1199" s="231"/>
      <c r="F1199" s="231"/>
    </row>
    <row r="1200" spans="4:6" s="310" customFormat="1">
      <c r="D1200" s="212"/>
      <c r="E1200" s="231"/>
      <c r="F1200" s="231"/>
    </row>
    <row r="1201" spans="4:6" s="310" customFormat="1">
      <c r="D1201" s="212"/>
      <c r="E1201" s="231"/>
      <c r="F1201" s="231"/>
    </row>
    <row r="1202" spans="4:6" s="310" customFormat="1">
      <c r="D1202" s="212"/>
      <c r="E1202" s="231"/>
      <c r="F1202" s="231"/>
    </row>
    <row r="1203" spans="4:6" s="310" customFormat="1">
      <c r="D1203" s="212"/>
      <c r="E1203" s="231"/>
      <c r="F1203" s="231"/>
    </row>
    <row r="1204" spans="4:6" s="310" customFormat="1">
      <c r="D1204" s="212"/>
      <c r="E1204" s="231"/>
      <c r="F1204" s="231"/>
    </row>
    <row r="1205" spans="4:6" s="310" customFormat="1">
      <c r="D1205" s="212"/>
      <c r="E1205" s="231"/>
      <c r="F1205" s="231"/>
    </row>
    <row r="1206" spans="4:6" s="310" customFormat="1">
      <c r="D1206" s="212"/>
      <c r="E1206" s="231"/>
      <c r="F1206" s="231"/>
    </row>
    <row r="1207" spans="4:6" s="310" customFormat="1">
      <c r="D1207" s="212"/>
      <c r="E1207" s="231"/>
      <c r="F1207" s="231"/>
    </row>
    <row r="1208" spans="4:6" s="310" customFormat="1">
      <c r="D1208" s="212"/>
      <c r="E1208" s="231"/>
      <c r="F1208" s="231"/>
    </row>
    <row r="1209" spans="4:6" s="310" customFormat="1">
      <c r="D1209" s="212"/>
      <c r="E1209" s="231"/>
      <c r="F1209" s="231"/>
    </row>
    <row r="1210" spans="4:6" s="310" customFormat="1">
      <c r="D1210" s="212"/>
      <c r="E1210" s="231"/>
      <c r="F1210" s="231"/>
    </row>
    <row r="1211" spans="4:6" s="310" customFormat="1">
      <c r="D1211" s="212"/>
      <c r="E1211" s="231"/>
      <c r="F1211" s="231"/>
    </row>
    <row r="1212" spans="4:6" s="310" customFormat="1">
      <c r="D1212" s="212"/>
      <c r="E1212" s="231"/>
      <c r="F1212" s="231"/>
    </row>
    <row r="1213" spans="4:6" s="310" customFormat="1">
      <c r="D1213" s="212"/>
      <c r="E1213" s="231"/>
      <c r="F1213" s="231"/>
    </row>
    <row r="1214" spans="4:6" s="310" customFormat="1">
      <c r="D1214" s="212"/>
      <c r="E1214" s="231"/>
      <c r="F1214" s="231"/>
    </row>
    <row r="1215" spans="4:6" s="310" customFormat="1">
      <c r="D1215" s="212"/>
      <c r="E1215" s="231"/>
      <c r="F1215" s="231"/>
    </row>
    <row r="1216" spans="4:6" s="310" customFormat="1">
      <c r="D1216" s="212"/>
      <c r="E1216" s="231"/>
      <c r="F1216" s="231"/>
    </row>
    <row r="1217" spans="4:6" s="310" customFormat="1">
      <c r="D1217" s="212"/>
      <c r="E1217" s="231"/>
      <c r="F1217" s="231"/>
    </row>
    <row r="1218" spans="4:6" s="310" customFormat="1">
      <c r="D1218" s="212"/>
      <c r="E1218" s="231"/>
      <c r="F1218" s="231"/>
    </row>
    <row r="1219" spans="4:6" s="310" customFormat="1">
      <c r="D1219" s="212"/>
      <c r="E1219" s="231"/>
      <c r="F1219" s="231"/>
    </row>
    <row r="1220" spans="4:6" s="310" customFormat="1">
      <c r="D1220" s="212"/>
      <c r="E1220" s="231"/>
      <c r="F1220" s="231"/>
    </row>
    <row r="1221" spans="4:6" s="310" customFormat="1">
      <c r="D1221" s="212"/>
      <c r="E1221" s="231"/>
      <c r="F1221" s="231"/>
    </row>
    <row r="1222" spans="4:6" s="310" customFormat="1">
      <c r="D1222" s="212"/>
      <c r="E1222" s="231"/>
      <c r="F1222" s="231"/>
    </row>
    <row r="1223" spans="4:6" s="310" customFormat="1">
      <c r="D1223" s="212"/>
      <c r="E1223" s="231"/>
      <c r="F1223" s="231"/>
    </row>
    <row r="1224" spans="4:6" s="310" customFormat="1">
      <c r="D1224" s="212"/>
      <c r="E1224" s="231"/>
      <c r="F1224" s="231"/>
    </row>
    <row r="1225" spans="4:6" s="310" customFormat="1">
      <c r="D1225" s="212"/>
      <c r="E1225" s="231"/>
      <c r="F1225" s="231"/>
    </row>
    <row r="1226" spans="4:6" s="310" customFormat="1">
      <c r="D1226" s="212"/>
      <c r="E1226" s="231"/>
      <c r="F1226" s="231"/>
    </row>
    <row r="1227" spans="4:6" s="310" customFormat="1">
      <c r="D1227" s="212"/>
      <c r="E1227" s="231"/>
      <c r="F1227" s="231"/>
    </row>
    <row r="1228" spans="4:6" s="310" customFormat="1">
      <c r="D1228" s="212"/>
      <c r="E1228" s="231"/>
      <c r="F1228" s="231"/>
    </row>
    <row r="1229" spans="4:6" s="310" customFormat="1">
      <c r="D1229" s="212"/>
      <c r="E1229" s="231"/>
      <c r="F1229" s="231"/>
    </row>
    <row r="1230" spans="4:6" s="310" customFormat="1">
      <c r="D1230" s="212"/>
      <c r="E1230" s="231"/>
      <c r="F1230" s="231"/>
    </row>
    <row r="1231" spans="4:6" s="310" customFormat="1">
      <c r="D1231" s="212"/>
      <c r="E1231" s="231"/>
      <c r="F1231" s="231"/>
    </row>
    <row r="1232" spans="4:6" s="310" customFormat="1">
      <c r="D1232" s="212"/>
      <c r="E1232" s="231"/>
      <c r="F1232" s="231"/>
    </row>
    <row r="1233" spans="4:6" s="310" customFormat="1">
      <c r="D1233" s="212"/>
      <c r="E1233" s="231"/>
      <c r="F1233" s="231"/>
    </row>
    <row r="1234" spans="4:6" s="310" customFormat="1">
      <c r="D1234" s="212"/>
      <c r="E1234" s="231"/>
      <c r="F1234" s="231"/>
    </row>
    <row r="1235" spans="4:6" s="310" customFormat="1">
      <c r="D1235" s="212"/>
      <c r="E1235" s="231"/>
      <c r="F1235" s="231"/>
    </row>
    <row r="1236" spans="4:6" s="310" customFormat="1">
      <c r="D1236" s="212"/>
      <c r="E1236" s="231"/>
      <c r="F1236" s="231"/>
    </row>
    <row r="1237" spans="4:6" s="310" customFormat="1">
      <c r="D1237" s="212"/>
      <c r="E1237" s="231"/>
      <c r="F1237" s="231"/>
    </row>
    <row r="1238" spans="4:6" s="310" customFormat="1">
      <c r="D1238" s="212"/>
      <c r="E1238" s="231"/>
      <c r="F1238" s="231"/>
    </row>
    <row r="1239" spans="4:6" s="310" customFormat="1">
      <c r="D1239" s="212"/>
      <c r="E1239" s="231"/>
      <c r="F1239" s="231"/>
    </row>
    <row r="1240" spans="4:6" s="310" customFormat="1">
      <c r="D1240" s="212"/>
      <c r="E1240" s="231"/>
      <c r="F1240" s="231"/>
    </row>
    <row r="1241" spans="4:6" s="310" customFormat="1">
      <c r="D1241" s="212"/>
      <c r="E1241" s="231"/>
      <c r="F1241" s="231"/>
    </row>
    <row r="1242" spans="4:6" s="310" customFormat="1">
      <c r="D1242" s="212"/>
      <c r="E1242" s="231"/>
      <c r="F1242" s="231"/>
    </row>
    <row r="1243" spans="4:6" s="310" customFormat="1">
      <c r="D1243" s="212"/>
      <c r="E1243" s="231"/>
      <c r="F1243" s="231"/>
    </row>
    <row r="1244" spans="4:6" s="310" customFormat="1">
      <c r="D1244" s="212"/>
      <c r="E1244" s="231"/>
      <c r="F1244" s="231"/>
    </row>
    <row r="1245" spans="4:6" s="310" customFormat="1">
      <c r="D1245" s="212"/>
      <c r="E1245" s="231"/>
      <c r="F1245" s="231"/>
    </row>
    <row r="1246" spans="4:6" s="310" customFormat="1">
      <c r="D1246" s="212"/>
      <c r="E1246" s="231"/>
      <c r="F1246" s="231"/>
    </row>
    <row r="1247" spans="4:6" s="310" customFormat="1">
      <c r="D1247" s="212"/>
      <c r="E1247" s="231"/>
      <c r="F1247" s="231"/>
    </row>
    <row r="1248" spans="4:6" s="310" customFormat="1">
      <c r="D1248" s="212"/>
      <c r="E1248" s="231"/>
      <c r="F1248" s="231"/>
    </row>
    <row r="1249" spans="4:6" s="310" customFormat="1">
      <c r="D1249" s="212"/>
      <c r="E1249" s="231"/>
      <c r="F1249" s="231"/>
    </row>
    <row r="1250" spans="4:6" s="310" customFormat="1">
      <c r="D1250" s="212"/>
      <c r="E1250" s="231"/>
      <c r="F1250" s="231"/>
    </row>
    <row r="1251" spans="4:6" s="310" customFormat="1">
      <c r="D1251" s="212"/>
      <c r="E1251" s="231"/>
      <c r="F1251" s="231"/>
    </row>
    <row r="1252" spans="4:6" s="310" customFormat="1">
      <c r="D1252" s="212"/>
      <c r="E1252" s="231"/>
      <c r="F1252" s="231"/>
    </row>
    <row r="1253" spans="4:6" s="310" customFormat="1">
      <c r="D1253" s="212"/>
      <c r="E1253" s="231"/>
      <c r="F1253" s="231"/>
    </row>
    <row r="1254" spans="4:6" s="310" customFormat="1">
      <c r="D1254" s="212"/>
      <c r="E1254" s="231"/>
      <c r="F1254" s="231"/>
    </row>
    <row r="1255" spans="4:6" s="310" customFormat="1">
      <c r="D1255" s="212"/>
      <c r="E1255" s="231"/>
      <c r="F1255" s="231"/>
    </row>
    <row r="1256" spans="4:6" s="310" customFormat="1">
      <c r="D1256" s="212"/>
      <c r="E1256" s="231"/>
      <c r="F1256" s="231"/>
    </row>
    <row r="1257" spans="4:6" s="310" customFormat="1">
      <c r="D1257" s="212"/>
      <c r="E1257" s="231"/>
      <c r="F1257" s="231"/>
    </row>
    <row r="1258" spans="4:6" s="310" customFormat="1">
      <c r="D1258" s="212"/>
      <c r="E1258" s="231"/>
      <c r="F1258" s="231"/>
    </row>
    <row r="1259" spans="4:6" s="310" customFormat="1">
      <c r="D1259" s="212"/>
      <c r="E1259" s="231"/>
      <c r="F1259" s="231"/>
    </row>
    <row r="1260" spans="4:6" s="310" customFormat="1">
      <c r="D1260" s="212"/>
      <c r="E1260" s="231"/>
      <c r="F1260" s="231"/>
    </row>
    <row r="1261" spans="4:6" s="310" customFormat="1">
      <c r="D1261" s="212"/>
      <c r="E1261" s="231"/>
      <c r="F1261" s="231"/>
    </row>
    <row r="1262" spans="4:6" s="310" customFormat="1">
      <c r="D1262" s="212"/>
      <c r="E1262" s="231"/>
      <c r="F1262" s="231"/>
    </row>
    <row r="1263" spans="4:6" s="310" customFormat="1">
      <c r="D1263" s="212"/>
      <c r="E1263" s="231"/>
      <c r="F1263" s="231"/>
    </row>
    <row r="1264" spans="4:6" s="310" customFormat="1">
      <c r="D1264" s="212"/>
      <c r="E1264" s="231"/>
      <c r="F1264" s="231"/>
    </row>
    <row r="1265" spans="4:6" s="310" customFormat="1">
      <c r="D1265" s="212"/>
      <c r="E1265" s="231"/>
      <c r="F1265" s="231"/>
    </row>
    <row r="1266" spans="4:6" s="310" customFormat="1">
      <c r="D1266" s="212"/>
      <c r="E1266" s="231"/>
      <c r="F1266" s="231"/>
    </row>
    <row r="1267" spans="4:6" s="310" customFormat="1">
      <c r="D1267" s="212"/>
      <c r="E1267" s="231"/>
      <c r="F1267" s="231"/>
    </row>
    <row r="1268" spans="4:6" s="310" customFormat="1">
      <c r="D1268" s="212"/>
      <c r="E1268" s="231"/>
      <c r="F1268" s="231"/>
    </row>
    <row r="1269" spans="4:6" s="310" customFormat="1">
      <c r="D1269" s="212"/>
      <c r="E1269" s="231"/>
      <c r="F1269" s="231"/>
    </row>
    <row r="1270" spans="4:6" s="310" customFormat="1">
      <c r="D1270" s="212"/>
      <c r="E1270" s="231"/>
      <c r="F1270" s="231"/>
    </row>
    <row r="1271" spans="4:6" s="310" customFormat="1">
      <c r="D1271" s="212"/>
      <c r="E1271" s="231"/>
      <c r="F1271" s="231"/>
    </row>
    <row r="1272" spans="4:6" s="310" customFormat="1">
      <c r="D1272" s="212"/>
      <c r="E1272" s="231"/>
      <c r="F1272" s="231"/>
    </row>
    <row r="1273" spans="4:6" s="310" customFormat="1">
      <c r="D1273" s="212"/>
      <c r="E1273" s="231"/>
      <c r="F1273" s="231"/>
    </row>
    <row r="1274" spans="4:6" s="310" customFormat="1">
      <c r="D1274" s="212"/>
      <c r="E1274" s="231"/>
      <c r="F1274" s="231"/>
    </row>
    <row r="1275" spans="4:6" s="310" customFormat="1">
      <c r="D1275" s="212"/>
      <c r="E1275" s="231"/>
      <c r="F1275" s="231"/>
    </row>
    <row r="1276" spans="4:6" s="310" customFormat="1">
      <c r="D1276" s="212"/>
      <c r="E1276" s="231"/>
      <c r="F1276" s="231"/>
    </row>
    <row r="1277" spans="4:6" s="310" customFormat="1">
      <c r="D1277" s="212"/>
      <c r="E1277" s="231"/>
      <c r="F1277" s="231"/>
    </row>
    <row r="1278" spans="4:6" s="310" customFormat="1">
      <c r="D1278" s="212"/>
      <c r="E1278" s="231"/>
      <c r="F1278" s="231"/>
    </row>
    <row r="1279" spans="4:6" s="310" customFormat="1">
      <c r="D1279" s="212"/>
      <c r="E1279" s="231"/>
      <c r="F1279" s="231"/>
    </row>
    <row r="1280" spans="4:6" s="310" customFormat="1">
      <c r="D1280" s="212"/>
      <c r="E1280" s="231"/>
      <c r="F1280" s="231"/>
    </row>
    <row r="1281" spans="4:6" s="310" customFormat="1">
      <c r="D1281" s="212"/>
      <c r="E1281" s="231"/>
      <c r="F1281" s="231"/>
    </row>
    <row r="1282" spans="4:6" s="310" customFormat="1">
      <c r="D1282" s="212"/>
      <c r="E1282" s="231"/>
      <c r="F1282" s="231"/>
    </row>
    <row r="1283" spans="4:6" s="310" customFormat="1">
      <c r="D1283" s="212"/>
      <c r="E1283" s="231"/>
      <c r="F1283" s="231"/>
    </row>
    <row r="1284" spans="4:6" s="310" customFormat="1">
      <c r="D1284" s="212"/>
      <c r="E1284" s="231"/>
      <c r="F1284" s="231"/>
    </row>
    <row r="1285" spans="4:6" s="310" customFormat="1">
      <c r="D1285" s="212"/>
      <c r="E1285" s="231"/>
      <c r="F1285" s="231"/>
    </row>
    <row r="1286" spans="4:6" s="310" customFormat="1">
      <c r="D1286" s="212"/>
      <c r="E1286" s="231"/>
      <c r="F1286" s="231"/>
    </row>
    <row r="1287" spans="4:6" s="310" customFormat="1">
      <c r="D1287" s="212"/>
      <c r="E1287" s="231"/>
      <c r="F1287" s="231"/>
    </row>
    <row r="1288" spans="4:6" s="310" customFormat="1">
      <c r="D1288" s="212"/>
      <c r="E1288" s="231"/>
      <c r="F1288" s="231"/>
    </row>
    <row r="1289" spans="4:6" s="310" customFormat="1">
      <c r="D1289" s="212"/>
      <c r="E1289" s="231"/>
      <c r="F1289" s="231"/>
    </row>
    <row r="1290" spans="4:6" s="310" customFormat="1">
      <c r="D1290" s="212"/>
      <c r="E1290" s="231"/>
      <c r="F1290" s="231"/>
    </row>
    <row r="1291" spans="4:6" s="310" customFormat="1">
      <c r="D1291" s="212"/>
      <c r="E1291" s="231"/>
      <c r="F1291" s="231"/>
    </row>
    <row r="1292" spans="4:6" s="310" customFormat="1">
      <c r="D1292" s="212"/>
      <c r="E1292" s="231"/>
      <c r="F1292" s="231"/>
    </row>
    <row r="1293" spans="4:6" s="310" customFormat="1">
      <c r="D1293" s="212"/>
      <c r="E1293" s="231"/>
      <c r="F1293" s="231"/>
    </row>
    <row r="1294" spans="4:6" s="310" customFormat="1">
      <c r="D1294" s="212"/>
      <c r="E1294" s="231"/>
      <c r="F1294" s="231"/>
    </row>
    <row r="1295" spans="4:6" s="310" customFormat="1">
      <c r="D1295" s="212"/>
      <c r="E1295" s="231"/>
      <c r="F1295" s="231"/>
    </row>
    <row r="1296" spans="4:6" s="310" customFormat="1">
      <c r="D1296" s="212"/>
      <c r="E1296" s="231"/>
      <c r="F1296" s="231"/>
    </row>
    <row r="1297" spans="4:6" s="310" customFormat="1">
      <c r="D1297" s="212"/>
      <c r="E1297" s="231"/>
      <c r="F1297" s="231"/>
    </row>
    <row r="1298" spans="4:6" s="310" customFormat="1">
      <c r="D1298" s="212"/>
      <c r="E1298" s="231"/>
      <c r="F1298" s="231"/>
    </row>
    <row r="1299" spans="4:6" s="310" customFormat="1">
      <c r="D1299" s="212"/>
      <c r="E1299" s="231"/>
      <c r="F1299" s="231"/>
    </row>
    <row r="1300" spans="4:6" s="310" customFormat="1">
      <c r="D1300" s="212"/>
      <c r="E1300" s="231"/>
      <c r="F1300" s="231"/>
    </row>
    <row r="1301" spans="4:6" s="310" customFormat="1">
      <c r="D1301" s="212"/>
      <c r="E1301" s="231"/>
      <c r="F1301" s="231"/>
    </row>
    <row r="1302" spans="4:6" s="310" customFormat="1">
      <c r="D1302" s="212"/>
      <c r="E1302" s="231"/>
      <c r="F1302" s="231"/>
    </row>
    <row r="1303" spans="4:6" s="310" customFormat="1">
      <c r="D1303" s="212"/>
      <c r="E1303" s="231"/>
      <c r="F1303" s="231"/>
    </row>
    <row r="1304" spans="4:6" s="310" customFormat="1">
      <c r="D1304" s="212"/>
      <c r="E1304" s="231"/>
      <c r="F1304" s="231"/>
    </row>
    <row r="1305" spans="4:6" s="310" customFormat="1">
      <c r="D1305" s="212"/>
      <c r="E1305" s="231"/>
      <c r="F1305" s="231"/>
    </row>
    <row r="1306" spans="4:6" s="310" customFormat="1">
      <c r="D1306" s="212"/>
      <c r="E1306" s="231"/>
      <c r="F1306" s="231"/>
    </row>
    <row r="1307" spans="4:6" s="310" customFormat="1">
      <c r="D1307" s="212"/>
      <c r="E1307" s="231"/>
      <c r="F1307" s="231"/>
    </row>
    <row r="1308" spans="4:6" s="310" customFormat="1">
      <c r="D1308" s="212"/>
      <c r="E1308" s="231"/>
      <c r="F1308" s="231"/>
    </row>
    <row r="1309" spans="4:6" s="310" customFormat="1">
      <c r="D1309" s="212"/>
      <c r="E1309" s="231"/>
      <c r="F1309" s="231"/>
    </row>
    <row r="1310" spans="4:6" s="310" customFormat="1">
      <c r="D1310" s="212"/>
      <c r="E1310" s="231"/>
      <c r="F1310" s="231"/>
    </row>
    <row r="1311" spans="4:6" s="310" customFormat="1">
      <c r="D1311" s="212"/>
      <c r="E1311" s="231"/>
      <c r="F1311" s="231"/>
    </row>
    <row r="1312" spans="4:6" s="310" customFormat="1">
      <c r="D1312" s="212"/>
      <c r="E1312" s="231"/>
      <c r="F1312" s="231"/>
    </row>
    <row r="1313" spans="4:6" s="310" customFormat="1">
      <c r="D1313" s="212"/>
      <c r="E1313" s="231"/>
      <c r="F1313" s="231"/>
    </row>
    <row r="1314" spans="4:6" s="310" customFormat="1">
      <c r="D1314" s="212"/>
      <c r="E1314" s="231"/>
      <c r="F1314" s="231"/>
    </row>
    <row r="1315" spans="4:6" s="310" customFormat="1">
      <c r="D1315" s="212"/>
      <c r="E1315" s="231"/>
      <c r="F1315" s="231"/>
    </row>
    <row r="1316" spans="4:6" s="310" customFormat="1">
      <c r="D1316" s="212"/>
      <c r="E1316" s="231"/>
      <c r="F1316" s="231"/>
    </row>
    <row r="1317" spans="4:6" s="310" customFormat="1">
      <c r="D1317" s="212"/>
      <c r="E1317" s="231"/>
      <c r="F1317" s="231"/>
    </row>
    <row r="1318" spans="4:6" s="310" customFormat="1">
      <c r="D1318" s="212"/>
      <c r="E1318" s="231"/>
      <c r="F1318" s="231"/>
    </row>
    <row r="1319" spans="4:6" s="310" customFormat="1">
      <c r="D1319" s="212"/>
      <c r="E1319" s="231"/>
      <c r="F1319" s="231"/>
    </row>
    <row r="1320" spans="4:6" s="310" customFormat="1">
      <c r="D1320" s="212"/>
      <c r="E1320" s="231"/>
      <c r="F1320" s="231"/>
    </row>
    <row r="1321" spans="4:6" s="310" customFormat="1">
      <c r="D1321" s="212"/>
      <c r="E1321" s="231"/>
      <c r="F1321" s="231"/>
    </row>
    <row r="1322" spans="4:6" s="310" customFormat="1">
      <c r="D1322" s="212"/>
      <c r="E1322" s="231"/>
      <c r="F1322" s="231"/>
    </row>
    <row r="1323" spans="4:6" s="310" customFormat="1">
      <c r="D1323" s="212"/>
      <c r="E1323" s="231"/>
      <c r="F1323" s="231"/>
    </row>
    <row r="1324" spans="4:6" s="310" customFormat="1">
      <c r="D1324" s="212"/>
      <c r="E1324" s="231"/>
      <c r="F1324" s="231"/>
    </row>
    <row r="1325" spans="4:6" s="310" customFormat="1">
      <c r="D1325" s="212"/>
      <c r="E1325" s="231"/>
      <c r="F1325" s="231"/>
    </row>
    <row r="1326" spans="4:6" s="310" customFormat="1">
      <c r="D1326" s="212"/>
      <c r="E1326" s="231"/>
      <c r="F1326" s="231"/>
    </row>
    <row r="1327" spans="4:6" s="310" customFormat="1">
      <c r="D1327" s="212"/>
      <c r="E1327" s="231"/>
      <c r="F1327" s="231"/>
    </row>
    <row r="1328" spans="4:6" s="310" customFormat="1">
      <c r="D1328" s="212"/>
      <c r="E1328" s="231"/>
      <c r="F1328" s="231"/>
    </row>
    <row r="1329" spans="4:6" s="310" customFormat="1">
      <c r="D1329" s="212"/>
      <c r="E1329" s="231"/>
      <c r="F1329" s="231"/>
    </row>
    <row r="1330" spans="4:6" s="310" customFormat="1">
      <c r="D1330" s="212"/>
      <c r="E1330" s="231"/>
      <c r="F1330" s="231"/>
    </row>
    <row r="1331" spans="4:6" s="310" customFormat="1">
      <c r="D1331" s="212"/>
      <c r="E1331" s="231"/>
      <c r="F1331" s="231"/>
    </row>
    <row r="1332" spans="4:6" s="310" customFormat="1">
      <c r="D1332" s="212"/>
      <c r="E1332" s="231"/>
      <c r="F1332" s="231"/>
    </row>
    <row r="1333" spans="4:6" s="310" customFormat="1">
      <c r="D1333" s="212"/>
      <c r="E1333" s="231"/>
      <c r="F1333" s="231"/>
    </row>
    <row r="1334" spans="4:6" s="310" customFormat="1">
      <c r="D1334" s="212"/>
      <c r="E1334" s="231"/>
      <c r="F1334" s="231"/>
    </row>
    <row r="1335" spans="4:6" s="310" customFormat="1">
      <c r="D1335" s="212"/>
      <c r="E1335" s="231"/>
      <c r="F1335" s="231"/>
    </row>
    <row r="1336" spans="4:6" s="310" customFormat="1">
      <c r="D1336" s="212"/>
      <c r="E1336" s="231"/>
      <c r="F1336" s="231"/>
    </row>
    <row r="1337" spans="4:6" s="310" customFormat="1">
      <c r="D1337" s="212"/>
      <c r="E1337" s="231"/>
      <c r="F1337" s="231"/>
    </row>
    <row r="1338" spans="4:6" s="310" customFormat="1">
      <c r="D1338" s="212"/>
      <c r="E1338" s="231"/>
      <c r="F1338" s="231"/>
    </row>
    <row r="1339" spans="4:6" s="310" customFormat="1">
      <c r="D1339" s="212"/>
      <c r="E1339" s="231"/>
      <c r="F1339" s="231"/>
    </row>
    <row r="1340" spans="4:6" s="310" customFormat="1">
      <c r="D1340" s="212"/>
      <c r="E1340" s="231"/>
      <c r="F1340" s="231"/>
    </row>
    <row r="1341" spans="4:6" s="310" customFormat="1">
      <c r="D1341" s="212"/>
      <c r="E1341" s="231"/>
      <c r="F1341" s="231"/>
    </row>
    <row r="1342" spans="4:6" s="310" customFormat="1">
      <c r="D1342" s="212"/>
      <c r="E1342" s="231"/>
      <c r="F1342" s="231"/>
    </row>
    <row r="1343" spans="4:6" s="310" customFormat="1">
      <c r="D1343" s="212"/>
      <c r="E1343" s="231"/>
      <c r="F1343" s="231"/>
    </row>
    <row r="1344" spans="4:6" s="310" customFormat="1">
      <c r="D1344" s="212"/>
      <c r="E1344" s="231"/>
      <c r="F1344" s="231"/>
    </row>
    <row r="1345" spans="4:6" s="310" customFormat="1">
      <c r="D1345" s="212"/>
      <c r="E1345" s="231"/>
      <c r="F1345" s="231"/>
    </row>
    <row r="1346" spans="4:6" s="310" customFormat="1">
      <c r="D1346" s="212"/>
      <c r="E1346" s="231"/>
      <c r="F1346" s="231"/>
    </row>
    <row r="1347" spans="4:6" s="310" customFormat="1">
      <c r="D1347" s="212"/>
      <c r="E1347" s="231"/>
      <c r="F1347" s="231"/>
    </row>
    <row r="1348" spans="4:6" s="310" customFormat="1">
      <c r="D1348" s="212"/>
      <c r="E1348" s="231"/>
      <c r="F1348" s="231"/>
    </row>
    <row r="1349" spans="4:6" s="310" customFormat="1">
      <c r="D1349" s="212"/>
      <c r="E1349" s="231"/>
      <c r="F1349" s="231"/>
    </row>
    <row r="1350" spans="4:6" s="310" customFormat="1">
      <c r="D1350" s="212"/>
      <c r="E1350" s="231"/>
      <c r="F1350" s="231"/>
    </row>
    <row r="1351" spans="4:6" s="310" customFormat="1">
      <c r="D1351" s="212"/>
      <c r="E1351" s="231"/>
      <c r="F1351" s="231"/>
    </row>
    <row r="1352" spans="4:6" s="310" customFormat="1">
      <c r="D1352" s="212"/>
      <c r="E1352" s="231"/>
      <c r="F1352" s="231"/>
    </row>
    <row r="1353" spans="4:6" s="310" customFormat="1">
      <c r="D1353" s="212"/>
      <c r="E1353" s="231"/>
      <c r="F1353" s="231"/>
    </row>
    <row r="1354" spans="4:6" s="310" customFormat="1">
      <c r="D1354" s="212"/>
      <c r="E1354" s="231"/>
      <c r="F1354" s="231"/>
    </row>
    <row r="1355" spans="4:6" s="310" customFormat="1">
      <c r="D1355" s="212"/>
      <c r="E1355" s="231"/>
      <c r="F1355" s="231"/>
    </row>
    <row r="1356" spans="4:6" s="310" customFormat="1">
      <c r="D1356" s="212"/>
      <c r="E1356" s="231"/>
      <c r="F1356" s="231"/>
    </row>
    <row r="1357" spans="4:6" s="310" customFormat="1">
      <c r="D1357" s="212"/>
      <c r="E1357" s="231"/>
      <c r="F1357" s="231"/>
    </row>
    <row r="1358" spans="4:6" s="310" customFormat="1">
      <c r="D1358" s="212"/>
      <c r="E1358" s="231"/>
      <c r="F1358" s="231"/>
    </row>
    <row r="1359" spans="4:6" s="310" customFormat="1">
      <c r="D1359" s="212"/>
      <c r="E1359" s="231"/>
      <c r="F1359" s="231"/>
    </row>
    <row r="1360" spans="4:6" s="310" customFormat="1">
      <c r="D1360" s="212"/>
      <c r="E1360" s="231"/>
      <c r="F1360" s="231"/>
    </row>
    <row r="1361" spans="4:6" s="310" customFormat="1">
      <c r="D1361" s="212"/>
      <c r="E1361" s="231"/>
      <c r="F1361" s="231"/>
    </row>
    <row r="1362" spans="4:6" s="310" customFormat="1">
      <c r="D1362" s="212"/>
      <c r="E1362" s="231"/>
      <c r="F1362" s="231"/>
    </row>
    <row r="1363" spans="4:6" s="310" customFormat="1">
      <c r="D1363" s="212"/>
      <c r="E1363" s="231"/>
      <c r="F1363" s="231"/>
    </row>
    <row r="1364" spans="4:6" s="310" customFormat="1">
      <c r="D1364" s="212"/>
      <c r="E1364" s="231"/>
      <c r="F1364" s="231"/>
    </row>
    <row r="1365" spans="4:6" s="310" customFormat="1">
      <c r="D1365" s="212"/>
      <c r="E1365" s="231"/>
      <c r="F1365" s="231"/>
    </row>
    <row r="1366" spans="4:6" s="310" customFormat="1">
      <c r="D1366" s="212"/>
      <c r="E1366" s="231"/>
      <c r="F1366" s="231"/>
    </row>
    <row r="1367" spans="4:6" s="310" customFormat="1">
      <c r="D1367" s="212"/>
      <c r="E1367" s="231"/>
      <c r="F1367" s="231"/>
    </row>
    <row r="1368" spans="4:6" s="310" customFormat="1">
      <c r="D1368" s="212"/>
      <c r="E1368" s="231"/>
      <c r="F1368" s="231"/>
    </row>
    <row r="1369" spans="4:6" s="310" customFormat="1">
      <c r="D1369" s="212"/>
      <c r="E1369" s="231"/>
      <c r="F1369" s="231"/>
    </row>
    <row r="1370" spans="4:6" s="310" customFormat="1">
      <c r="D1370" s="212"/>
      <c r="E1370" s="231"/>
      <c r="F1370" s="231"/>
    </row>
    <row r="1371" spans="4:6" s="310" customFormat="1">
      <c r="D1371" s="212"/>
      <c r="E1371" s="231"/>
      <c r="F1371" s="231"/>
    </row>
    <row r="1372" spans="4:6" s="310" customFormat="1">
      <c r="D1372" s="212"/>
      <c r="E1372" s="231"/>
      <c r="F1372" s="231"/>
    </row>
    <row r="1373" spans="4:6" s="310" customFormat="1">
      <c r="D1373" s="212"/>
      <c r="E1373" s="231"/>
      <c r="F1373" s="231"/>
    </row>
    <row r="1374" spans="4:6" s="310" customFormat="1">
      <c r="D1374" s="212"/>
      <c r="E1374" s="231"/>
      <c r="F1374" s="231"/>
    </row>
    <row r="1375" spans="4:6" s="310" customFormat="1">
      <c r="D1375" s="212"/>
      <c r="E1375" s="231"/>
      <c r="F1375" s="231"/>
    </row>
    <row r="1376" spans="4:6" s="310" customFormat="1">
      <c r="D1376" s="212"/>
      <c r="E1376" s="231"/>
      <c r="F1376" s="231"/>
    </row>
    <row r="1377" spans="4:6" s="310" customFormat="1">
      <c r="D1377" s="212"/>
      <c r="E1377" s="231"/>
      <c r="F1377" s="231"/>
    </row>
    <row r="1378" spans="4:6" s="310" customFormat="1">
      <c r="D1378" s="212"/>
      <c r="E1378" s="231"/>
      <c r="F1378" s="231"/>
    </row>
    <row r="1379" spans="4:6" s="310" customFormat="1">
      <c r="D1379" s="212"/>
      <c r="E1379" s="231"/>
      <c r="F1379" s="231"/>
    </row>
    <row r="1380" spans="4:6" s="310" customFormat="1">
      <c r="D1380" s="212"/>
      <c r="E1380" s="231"/>
      <c r="F1380" s="231"/>
    </row>
    <row r="1381" spans="4:6" s="310" customFormat="1">
      <c r="D1381" s="212"/>
      <c r="E1381" s="231"/>
      <c r="F1381" s="231"/>
    </row>
    <row r="1382" spans="4:6" s="310" customFormat="1">
      <c r="D1382" s="212"/>
      <c r="E1382" s="231"/>
      <c r="F1382" s="231"/>
    </row>
    <row r="1383" spans="4:6" s="310" customFormat="1">
      <c r="D1383" s="212"/>
      <c r="E1383" s="231"/>
      <c r="F1383" s="231"/>
    </row>
    <row r="1384" spans="4:6" s="310" customFormat="1">
      <c r="D1384" s="212"/>
      <c r="E1384" s="231"/>
      <c r="F1384" s="231"/>
    </row>
    <row r="1385" spans="4:6" s="310" customFormat="1">
      <c r="D1385" s="212"/>
      <c r="E1385" s="231"/>
      <c r="F1385" s="231"/>
    </row>
    <row r="1386" spans="4:6" s="310" customFormat="1">
      <c r="D1386" s="212"/>
      <c r="E1386" s="231"/>
      <c r="F1386" s="231"/>
    </row>
    <row r="1387" spans="4:6" s="310" customFormat="1">
      <c r="D1387" s="212"/>
      <c r="E1387" s="231"/>
      <c r="F1387" s="231"/>
    </row>
    <row r="1388" spans="4:6" s="310" customFormat="1">
      <c r="D1388" s="212"/>
      <c r="E1388" s="231"/>
      <c r="F1388" s="231"/>
    </row>
    <row r="1389" spans="4:6" s="310" customFormat="1">
      <c r="D1389" s="212"/>
      <c r="E1389" s="231"/>
      <c r="F1389" s="231"/>
    </row>
    <row r="1390" spans="4:6" s="310" customFormat="1">
      <c r="D1390" s="212"/>
      <c r="E1390" s="231"/>
      <c r="F1390" s="231"/>
    </row>
    <row r="1391" spans="4:6" s="310" customFormat="1">
      <c r="D1391" s="212"/>
      <c r="E1391" s="231"/>
      <c r="F1391" s="231"/>
    </row>
    <row r="1392" spans="4:6" s="310" customFormat="1">
      <c r="D1392" s="212"/>
      <c r="E1392" s="231"/>
      <c r="F1392" s="231"/>
    </row>
    <row r="1393" spans="4:6" s="310" customFormat="1">
      <c r="D1393" s="212"/>
      <c r="E1393" s="231"/>
      <c r="F1393" s="231"/>
    </row>
    <row r="1394" spans="4:6" s="310" customFormat="1">
      <c r="D1394" s="212"/>
      <c r="E1394" s="231"/>
      <c r="F1394" s="231"/>
    </row>
    <row r="1395" spans="4:6" s="310" customFormat="1">
      <c r="D1395" s="212"/>
      <c r="E1395" s="231"/>
      <c r="F1395" s="231"/>
    </row>
    <row r="1396" spans="4:6" s="310" customFormat="1">
      <c r="D1396" s="212"/>
      <c r="E1396" s="231"/>
      <c r="F1396" s="231"/>
    </row>
    <row r="1397" spans="4:6" s="310" customFormat="1">
      <c r="D1397" s="212"/>
      <c r="E1397" s="231"/>
      <c r="F1397" s="231"/>
    </row>
    <row r="1398" spans="4:6" s="310" customFormat="1">
      <c r="D1398" s="212"/>
      <c r="E1398" s="231"/>
      <c r="F1398" s="231"/>
    </row>
    <row r="1399" spans="4:6" s="310" customFormat="1">
      <c r="D1399" s="212"/>
      <c r="E1399" s="231"/>
      <c r="F1399" s="231"/>
    </row>
    <row r="1400" spans="4:6" s="310" customFormat="1">
      <c r="D1400" s="212"/>
      <c r="E1400" s="231"/>
      <c r="F1400" s="231"/>
    </row>
    <row r="1401" spans="4:6" s="310" customFormat="1">
      <c r="D1401" s="212"/>
      <c r="E1401" s="231"/>
      <c r="F1401" s="231"/>
    </row>
    <row r="1402" spans="4:6" s="310" customFormat="1">
      <c r="D1402" s="212"/>
      <c r="E1402" s="231"/>
      <c r="F1402" s="231"/>
    </row>
    <row r="1403" spans="4:6" s="310" customFormat="1">
      <c r="D1403" s="212"/>
      <c r="E1403" s="231"/>
      <c r="F1403" s="231"/>
    </row>
    <row r="1404" spans="4:6" s="310" customFormat="1">
      <c r="D1404" s="212"/>
      <c r="E1404" s="231"/>
      <c r="F1404" s="231"/>
    </row>
    <row r="1405" spans="4:6" s="310" customFormat="1">
      <c r="D1405" s="212"/>
      <c r="E1405" s="231"/>
      <c r="F1405" s="231"/>
    </row>
    <row r="1406" spans="4:6" s="310" customFormat="1">
      <c r="D1406" s="212"/>
      <c r="E1406" s="231"/>
      <c r="F1406" s="231"/>
    </row>
    <row r="1407" spans="4:6" s="310" customFormat="1">
      <c r="D1407" s="212"/>
      <c r="E1407" s="231"/>
      <c r="F1407" s="231"/>
    </row>
    <row r="1408" spans="4:6" s="310" customFormat="1">
      <c r="D1408" s="212"/>
      <c r="E1408" s="231"/>
      <c r="F1408" s="231"/>
    </row>
    <row r="1409" spans="4:6" s="310" customFormat="1">
      <c r="D1409" s="212"/>
      <c r="E1409" s="231"/>
      <c r="F1409" s="231"/>
    </row>
    <row r="1410" spans="4:6" s="310" customFormat="1">
      <c r="D1410" s="212"/>
      <c r="E1410" s="231"/>
      <c r="F1410" s="231"/>
    </row>
    <row r="1411" spans="4:6" s="310" customFormat="1">
      <c r="D1411" s="212"/>
      <c r="E1411" s="231"/>
      <c r="F1411" s="231"/>
    </row>
    <row r="1412" spans="4:6" s="310" customFormat="1">
      <c r="D1412" s="212"/>
      <c r="E1412" s="231"/>
      <c r="F1412" s="231"/>
    </row>
    <row r="1413" spans="4:6" s="310" customFormat="1">
      <c r="D1413" s="212"/>
      <c r="E1413" s="231"/>
      <c r="F1413" s="231"/>
    </row>
    <row r="1414" spans="4:6" s="310" customFormat="1">
      <c r="D1414" s="212"/>
      <c r="E1414" s="231"/>
      <c r="F1414" s="231"/>
    </row>
    <row r="1415" spans="4:6" s="310" customFormat="1">
      <c r="D1415" s="212"/>
      <c r="E1415" s="231"/>
      <c r="F1415" s="231"/>
    </row>
    <row r="1416" spans="4:6" s="310" customFormat="1">
      <c r="D1416" s="212"/>
      <c r="E1416" s="231"/>
      <c r="F1416" s="231"/>
    </row>
    <row r="1417" spans="4:6" s="310" customFormat="1">
      <c r="D1417" s="212"/>
      <c r="E1417" s="231"/>
      <c r="F1417" s="231"/>
    </row>
    <row r="1418" spans="4:6" s="310" customFormat="1">
      <c r="D1418" s="212"/>
      <c r="E1418" s="231"/>
      <c r="F1418" s="231"/>
    </row>
    <row r="1419" spans="4:6" s="310" customFormat="1">
      <c r="D1419" s="212"/>
      <c r="E1419" s="231"/>
      <c r="F1419" s="231"/>
    </row>
    <row r="1420" spans="4:6" s="310" customFormat="1">
      <c r="D1420" s="212"/>
      <c r="E1420" s="231"/>
      <c r="F1420" s="231"/>
    </row>
    <row r="1421" spans="4:6" s="310" customFormat="1">
      <c r="D1421" s="212"/>
      <c r="E1421" s="231"/>
      <c r="F1421" s="231"/>
    </row>
    <row r="1422" spans="4:6" s="310" customFormat="1">
      <c r="D1422" s="212"/>
      <c r="E1422" s="231"/>
      <c r="F1422" s="231"/>
    </row>
    <row r="1423" spans="4:6" s="310" customFormat="1">
      <c r="D1423" s="212"/>
      <c r="E1423" s="231"/>
      <c r="F1423" s="231"/>
    </row>
    <row r="1424" spans="4:6" s="310" customFormat="1">
      <c r="D1424" s="212"/>
      <c r="E1424" s="231"/>
      <c r="F1424" s="231"/>
    </row>
    <row r="1425" spans="4:6" s="310" customFormat="1">
      <c r="D1425" s="212"/>
      <c r="E1425" s="231"/>
      <c r="F1425" s="231"/>
    </row>
    <row r="1426" spans="4:6" s="310" customFormat="1">
      <c r="D1426" s="212"/>
      <c r="E1426" s="231"/>
      <c r="F1426" s="231"/>
    </row>
    <row r="1427" spans="4:6" s="310" customFormat="1">
      <c r="D1427" s="212"/>
      <c r="E1427" s="231"/>
      <c r="F1427" s="231"/>
    </row>
    <row r="1428" spans="4:6" s="310" customFormat="1">
      <c r="D1428" s="212"/>
      <c r="E1428" s="231"/>
      <c r="F1428" s="231"/>
    </row>
    <row r="1429" spans="4:6" s="310" customFormat="1">
      <c r="D1429" s="212"/>
      <c r="E1429" s="231"/>
      <c r="F1429" s="231"/>
    </row>
    <row r="1430" spans="4:6" s="310" customFormat="1">
      <c r="D1430" s="212"/>
      <c r="E1430" s="231"/>
      <c r="F1430" s="231"/>
    </row>
    <row r="1431" spans="4:6" s="310" customFormat="1">
      <c r="D1431" s="212"/>
      <c r="E1431" s="231"/>
      <c r="F1431" s="231"/>
    </row>
    <row r="1432" spans="4:6" s="310" customFormat="1">
      <c r="D1432" s="212"/>
      <c r="E1432" s="231"/>
      <c r="F1432" s="231"/>
    </row>
    <row r="1433" spans="4:6" s="310" customFormat="1">
      <c r="D1433" s="212"/>
      <c r="E1433" s="231"/>
      <c r="F1433" s="231"/>
    </row>
    <row r="1434" spans="4:6" s="310" customFormat="1">
      <c r="D1434" s="212"/>
      <c r="E1434" s="231"/>
      <c r="F1434" s="231"/>
    </row>
    <row r="1435" spans="4:6" s="310" customFormat="1">
      <c r="D1435" s="212"/>
      <c r="E1435" s="231"/>
      <c r="F1435" s="231"/>
    </row>
    <row r="1436" spans="4:6" s="310" customFormat="1">
      <c r="D1436" s="212"/>
      <c r="E1436" s="231"/>
      <c r="F1436" s="231"/>
    </row>
    <row r="1437" spans="4:6" s="310" customFormat="1">
      <c r="D1437" s="212"/>
      <c r="E1437" s="231"/>
      <c r="F1437" s="231"/>
    </row>
    <row r="1438" spans="4:6" s="310" customFormat="1">
      <c r="D1438" s="212"/>
      <c r="E1438" s="231"/>
      <c r="F1438" s="231"/>
    </row>
    <row r="1439" spans="4:6" s="310" customFormat="1">
      <c r="D1439" s="212"/>
      <c r="E1439" s="231"/>
      <c r="F1439" s="231"/>
    </row>
    <row r="1440" spans="4:6" s="310" customFormat="1">
      <c r="D1440" s="212"/>
      <c r="E1440" s="231"/>
      <c r="F1440" s="231"/>
    </row>
    <row r="1441" spans="4:6" s="310" customFormat="1">
      <c r="D1441" s="212"/>
      <c r="E1441" s="231"/>
      <c r="F1441" s="231"/>
    </row>
    <row r="1442" spans="4:6" s="310" customFormat="1">
      <c r="D1442" s="212"/>
      <c r="E1442" s="231"/>
      <c r="F1442" s="231"/>
    </row>
    <row r="1443" spans="4:6" s="310" customFormat="1">
      <c r="D1443" s="212"/>
      <c r="E1443" s="231"/>
      <c r="F1443" s="231"/>
    </row>
    <row r="1444" spans="4:6" s="310" customFormat="1">
      <c r="D1444" s="212"/>
      <c r="E1444" s="231"/>
      <c r="F1444" s="231"/>
    </row>
    <row r="1445" spans="4:6" s="310" customFormat="1">
      <c r="D1445" s="212"/>
      <c r="E1445" s="231"/>
      <c r="F1445" s="231"/>
    </row>
    <row r="1446" spans="4:6" s="310" customFormat="1">
      <c r="D1446" s="212"/>
      <c r="E1446" s="231"/>
      <c r="F1446" s="231"/>
    </row>
    <row r="1447" spans="4:6" s="310" customFormat="1">
      <c r="D1447" s="212"/>
      <c r="E1447" s="231"/>
      <c r="F1447" s="231"/>
    </row>
    <row r="1448" spans="4:6" s="310" customFormat="1">
      <c r="D1448" s="212"/>
      <c r="E1448" s="231"/>
      <c r="F1448" s="231"/>
    </row>
    <row r="1449" spans="4:6" s="310" customFormat="1">
      <c r="D1449" s="212"/>
      <c r="E1449" s="231"/>
      <c r="F1449" s="231"/>
    </row>
    <row r="1450" spans="4:6" s="310" customFormat="1">
      <c r="D1450" s="212"/>
      <c r="E1450" s="231"/>
      <c r="F1450" s="231"/>
    </row>
    <row r="1451" spans="4:6" s="310" customFormat="1">
      <c r="D1451" s="212"/>
      <c r="E1451" s="231"/>
      <c r="F1451" s="231"/>
    </row>
    <row r="1452" spans="4:6" s="310" customFormat="1">
      <c r="D1452" s="212"/>
      <c r="E1452" s="231"/>
      <c r="F1452" s="231"/>
    </row>
    <row r="1453" spans="4:6" s="310" customFormat="1">
      <c r="D1453" s="212"/>
      <c r="E1453" s="231"/>
      <c r="F1453" s="231"/>
    </row>
    <row r="1454" spans="4:6" s="310" customFormat="1">
      <c r="D1454" s="212"/>
      <c r="E1454" s="231"/>
      <c r="F1454" s="231"/>
    </row>
    <row r="1455" spans="4:6" s="310" customFormat="1">
      <c r="D1455" s="212"/>
      <c r="E1455" s="231"/>
      <c r="F1455" s="231"/>
    </row>
    <row r="1456" spans="4:6" s="310" customFormat="1">
      <c r="D1456" s="212"/>
      <c r="E1456" s="231"/>
      <c r="F1456" s="231"/>
    </row>
    <row r="1457" spans="4:6" s="310" customFormat="1">
      <c r="D1457" s="212"/>
      <c r="E1457" s="231"/>
      <c r="F1457" s="231"/>
    </row>
    <row r="1458" spans="4:6" s="310" customFormat="1">
      <c r="D1458" s="212"/>
      <c r="E1458" s="231"/>
      <c r="F1458" s="231"/>
    </row>
    <row r="1459" spans="4:6" s="310" customFormat="1">
      <c r="D1459" s="212"/>
      <c r="E1459" s="231"/>
      <c r="F1459" s="231"/>
    </row>
    <row r="1460" spans="4:6" s="310" customFormat="1">
      <c r="D1460" s="212"/>
      <c r="E1460" s="231"/>
      <c r="F1460" s="231"/>
    </row>
    <row r="1461" spans="4:6" s="310" customFormat="1">
      <c r="D1461" s="212"/>
      <c r="E1461" s="231"/>
      <c r="F1461" s="231"/>
    </row>
    <row r="1462" spans="4:6" s="310" customFormat="1">
      <c r="D1462" s="212"/>
      <c r="E1462" s="231"/>
      <c r="F1462" s="231"/>
    </row>
    <row r="1463" spans="4:6" s="310" customFormat="1">
      <c r="D1463" s="212"/>
      <c r="E1463" s="231"/>
      <c r="F1463" s="231"/>
    </row>
    <row r="1464" spans="4:6" s="310" customFormat="1">
      <c r="D1464" s="212"/>
      <c r="E1464" s="231"/>
      <c r="F1464" s="231"/>
    </row>
    <row r="1465" spans="4:6" s="310" customFormat="1">
      <c r="D1465" s="212"/>
      <c r="E1465" s="231"/>
      <c r="F1465" s="231"/>
    </row>
    <row r="1466" spans="4:6" s="310" customFormat="1">
      <c r="D1466" s="212"/>
      <c r="E1466" s="231"/>
      <c r="F1466" s="231"/>
    </row>
    <row r="1467" spans="4:6" s="310" customFormat="1">
      <c r="D1467" s="212"/>
      <c r="E1467" s="231"/>
      <c r="F1467" s="231"/>
    </row>
    <row r="1468" spans="4:6" s="310" customFormat="1">
      <c r="D1468" s="212"/>
      <c r="E1468" s="231"/>
      <c r="F1468" s="231"/>
    </row>
    <row r="1469" spans="4:6" s="310" customFormat="1">
      <c r="D1469" s="212"/>
      <c r="E1469" s="231"/>
      <c r="F1469" s="231"/>
    </row>
    <row r="1470" spans="4:6" s="310" customFormat="1">
      <c r="D1470" s="212"/>
      <c r="E1470" s="231"/>
      <c r="F1470" s="231"/>
    </row>
    <row r="1471" spans="4:6" s="310" customFormat="1">
      <c r="D1471" s="212"/>
      <c r="E1471" s="231"/>
      <c r="F1471" s="231"/>
    </row>
    <row r="1472" spans="4:6" s="310" customFormat="1">
      <c r="D1472" s="212"/>
      <c r="E1472" s="231"/>
      <c r="F1472" s="231"/>
    </row>
    <row r="1473" spans="4:6" s="310" customFormat="1">
      <c r="D1473" s="212"/>
      <c r="E1473" s="231"/>
      <c r="F1473" s="231"/>
    </row>
    <row r="1474" spans="4:6" s="310" customFormat="1">
      <c r="D1474" s="212"/>
      <c r="E1474" s="231"/>
      <c r="F1474" s="231"/>
    </row>
    <row r="1475" spans="4:6" s="310" customFormat="1">
      <c r="D1475" s="212"/>
      <c r="E1475" s="231"/>
      <c r="F1475" s="231"/>
    </row>
    <row r="1476" spans="4:6" s="310" customFormat="1">
      <c r="D1476" s="212"/>
      <c r="E1476" s="231"/>
      <c r="F1476" s="231"/>
    </row>
    <row r="1477" spans="4:6" s="310" customFormat="1">
      <c r="D1477" s="212"/>
      <c r="E1477" s="231"/>
      <c r="F1477" s="231"/>
    </row>
    <row r="1478" spans="4:6" s="310" customFormat="1">
      <c r="D1478" s="212"/>
      <c r="E1478" s="231"/>
      <c r="F1478" s="231"/>
    </row>
    <row r="1479" spans="4:6" s="310" customFormat="1">
      <c r="D1479" s="212"/>
      <c r="E1479" s="231"/>
      <c r="F1479" s="231"/>
    </row>
    <row r="1480" spans="4:6" s="310" customFormat="1">
      <c r="D1480" s="212"/>
      <c r="E1480" s="231"/>
      <c r="F1480" s="231"/>
    </row>
    <row r="1481" spans="4:6" s="310" customFormat="1">
      <c r="D1481" s="212"/>
      <c r="E1481" s="231"/>
      <c r="F1481" s="231"/>
    </row>
    <row r="1482" spans="4:6" s="310" customFormat="1">
      <c r="D1482" s="212"/>
      <c r="E1482" s="231"/>
      <c r="F1482" s="231"/>
    </row>
    <row r="1483" spans="4:6" s="310" customFormat="1">
      <c r="D1483" s="212"/>
      <c r="E1483" s="231"/>
      <c r="F1483" s="231"/>
    </row>
    <row r="1484" spans="4:6" s="310" customFormat="1">
      <c r="D1484" s="212"/>
      <c r="E1484" s="231"/>
      <c r="F1484" s="231"/>
    </row>
    <row r="1485" spans="4:6" s="310" customFormat="1">
      <c r="D1485" s="212"/>
      <c r="E1485" s="231"/>
      <c r="F1485" s="231"/>
    </row>
    <row r="1486" spans="4:6" s="310" customFormat="1">
      <c r="D1486" s="212"/>
      <c r="E1486" s="231"/>
      <c r="F1486" s="231"/>
    </row>
    <row r="1487" spans="4:6" s="310" customFormat="1">
      <c r="D1487" s="212"/>
      <c r="E1487" s="231"/>
      <c r="F1487" s="231"/>
    </row>
    <row r="1488" spans="4:6" s="310" customFormat="1">
      <c r="D1488" s="212"/>
      <c r="E1488" s="231"/>
      <c r="F1488" s="231"/>
    </row>
    <row r="1489" spans="4:6" s="310" customFormat="1">
      <c r="D1489" s="212"/>
      <c r="E1489" s="231"/>
      <c r="F1489" s="231"/>
    </row>
    <row r="1490" spans="4:6" s="310" customFormat="1">
      <c r="D1490" s="212"/>
      <c r="E1490" s="231"/>
      <c r="F1490" s="231"/>
    </row>
    <row r="1491" spans="4:6" s="310" customFormat="1">
      <c r="D1491" s="212"/>
      <c r="E1491" s="231"/>
      <c r="F1491" s="231"/>
    </row>
    <row r="1492" spans="4:6" s="310" customFormat="1">
      <c r="D1492" s="212"/>
      <c r="E1492" s="231"/>
      <c r="F1492" s="231"/>
    </row>
    <row r="1493" spans="4:6" s="310" customFormat="1">
      <c r="D1493" s="212"/>
      <c r="E1493" s="231"/>
      <c r="F1493" s="231"/>
    </row>
    <row r="1494" spans="4:6" s="310" customFormat="1">
      <c r="D1494" s="212"/>
      <c r="E1494" s="231"/>
      <c r="F1494" s="231"/>
    </row>
    <row r="1495" spans="4:6" s="310" customFormat="1">
      <c r="D1495" s="212"/>
      <c r="E1495" s="231"/>
      <c r="F1495" s="231"/>
    </row>
    <row r="1496" spans="4:6" s="310" customFormat="1">
      <c r="D1496" s="212"/>
      <c r="E1496" s="231"/>
      <c r="F1496" s="231"/>
    </row>
    <row r="1497" spans="4:6" s="310" customFormat="1">
      <c r="D1497" s="212"/>
      <c r="E1497" s="231"/>
      <c r="F1497" s="231"/>
    </row>
    <row r="1498" spans="4:6" s="310" customFormat="1">
      <c r="D1498" s="212"/>
      <c r="E1498" s="231"/>
      <c r="F1498" s="231"/>
    </row>
    <row r="1499" spans="4:6" s="310" customFormat="1">
      <c r="D1499" s="212"/>
      <c r="E1499" s="231"/>
      <c r="F1499" s="231"/>
    </row>
    <row r="1500" spans="4:6" s="310" customFormat="1">
      <c r="D1500" s="212"/>
      <c r="E1500" s="231"/>
      <c r="F1500" s="231"/>
    </row>
    <row r="1501" spans="4:6" s="310" customFormat="1">
      <c r="D1501" s="212"/>
      <c r="E1501" s="231"/>
      <c r="F1501" s="231"/>
    </row>
    <row r="1502" spans="4:6" s="310" customFormat="1">
      <c r="D1502" s="212"/>
      <c r="E1502" s="231"/>
      <c r="F1502" s="231"/>
    </row>
    <row r="1503" spans="4:6" s="310" customFormat="1">
      <c r="D1503" s="212"/>
      <c r="E1503" s="231"/>
      <c r="F1503" s="231"/>
    </row>
    <row r="1504" spans="4:6" s="310" customFormat="1">
      <c r="D1504" s="212"/>
      <c r="E1504" s="231"/>
      <c r="F1504" s="231"/>
    </row>
    <row r="1505" spans="4:6" s="310" customFormat="1">
      <c r="D1505" s="212"/>
      <c r="E1505" s="231"/>
      <c r="F1505" s="231"/>
    </row>
    <row r="1506" spans="4:6" s="310" customFormat="1">
      <c r="D1506" s="212"/>
      <c r="E1506" s="231"/>
      <c r="F1506" s="231"/>
    </row>
    <row r="1507" spans="4:6" s="310" customFormat="1">
      <c r="D1507" s="212"/>
      <c r="E1507" s="231"/>
      <c r="F1507" s="231"/>
    </row>
    <row r="1508" spans="4:6" s="310" customFormat="1">
      <c r="D1508" s="212"/>
      <c r="E1508" s="231"/>
      <c r="F1508" s="231"/>
    </row>
    <row r="1509" spans="4:6" s="310" customFormat="1">
      <c r="D1509" s="212"/>
      <c r="E1509" s="231"/>
      <c r="F1509" s="231"/>
    </row>
    <row r="1510" spans="4:6" s="310" customFormat="1">
      <c r="D1510" s="212"/>
      <c r="E1510" s="231"/>
      <c r="F1510" s="231"/>
    </row>
    <row r="1511" spans="4:6" s="310" customFormat="1">
      <c r="D1511" s="212"/>
      <c r="E1511" s="231"/>
      <c r="F1511" s="231"/>
    </row>
    <row r="1512" spans="4:6" s="310" customFormat="1">
      <c r="D1512" s="212"/>
      <c r="E1512" s="231"/>
      <c r="F1512" s="231"/>
    </row>
    <row r="1513" spans="4:6" s="310" customFormat="1">
      <c r="D1513" s="212"/>
      <c r="E1513" s="231"/>
      <c r="F1513" s="231"/>
    </row>
    <row r="1514" spans="4:6" s="310" customFormat="1">
      <c r="D1514" s="212"/>
      <c r="E1514" s="231"/>
      <c r="F1514" s="231"/>
    </row>
    <row r="1515" spans="4:6" s="310" customFormat="1">
      <c r="D1515" s="212"/>
      <c r="E1515" s="231"/>
      <c r="F1515" s="231"/>
    </row>
    <row r="1516" spans="4:6" s="310" customFormat="1">
      <c r="D1516" s="212"/>
      <c r="E1516" s="231"/>
      <c r="F1516" s="231"/>
    </row>
    <row r="1517" spans="4:6" s="310" customFormat="1">
      <c r="D1517" s="212"/>
      <c r="E1517" s="231"/>
      <c r="F1517" s="231"/>
    </row>
    <row r="1518" spans="4:6" s="310" customFormat="1">
      <c r="D1518" s="212"/>
      <c r="E1518" s="231"/>
      <c r="F1518" s="231"/>
    </row>
    <row r="1519" spans="4:6" s="310" customFormat="1">
      <c r="D1519" s="212"/>
      <c r="E1519" s="231"/>
      <c r="F1519" s="231"/>
    </row>
    <row r="1520" spans="4:6" s="310" customFormat="1">
      <c r="D1520" s="212"/>
      <c r="E1520" s="231"/>
      <c r="F1520" s="231"/>
    </row>
    <row r="1521" spans="4:6" s="310" customFormat="1">
      <c r="D1521" s="212"/>
      <c r="E1521" s="231"/>
      <c r="F1521" s="231"/>
    </row>
    <row r="1522" spans="4:6" s="310" customFormat="1">
      <c r="D1522" s="212"/>
      <c r="E1522" s="231"/>
      <c r="F1522" s="231"/>
    </row>
    <row r="1523" spans="4:6" s="310" customFormat="1">
      <c r="D1523" s="212"/>
      <c r="E1523" s="231"/>
      <c r="F1523" s="231"/>
    </row>
    <row r="1524" spans="4:6" s="310" customFormat="1">
      <c r="D1524" s="212"/>
      <c r="E1524" s="231"/>
      <c r="F1524" s="231"/>
    </row>
    <row r="1525" spans="4:6" s="310" customFormat="1">
      <c r="D1525" s="212"/>
      <c r="E1525" s="231"/>
      <c r="F1525" s="231"/>
    </row>
    <row r="1526" spans="4:6" s="310" customFormat="1">
      <c r="D1526" s="212"/>
      <c r="E1526" s="231"/>
      <c r="F1526" s="231"/>
    </row>
    <row r="1527" spans="4:6" s="310" customFormat="1">
      <c r="D1527" s="212"/>
      <c r="E1527" s="231"/>
      <c r="F1527" s="231"/>
    </row>
    <row r="1528" spans="4:6" s="310" customFormat="1">
      <c r="D1528" s="212"/>
      <c r="E1528" s="231"/>
      <c r="F1528" s="231"/>
    </row>
    <row r="1529" spans="4:6" s="310" customFormat="1">
      <c r="D1529" s="212"/>
      <c r="E1529" s="231"/>
      <c r="F1529" s="231"/>
    </row>
    <row r="1530" spans="4:6" s="310" customFormat="1">
      <c r="D1530" s="212"/>
      <c r="E1530" s="231"/>
      <c r="F1530" s="231"/>
    </row>
    <row r="1531" spans="4:6" s="310" customFormat="1">
      <c r="D1531" s="212"/>
      <c r="E1531" s="231"/>
      <c r="F1531" s="231"/>
    </row>
    <row r="1532" spans="4:6" s="310" customFormat="1">
      <c r="D1532" s="212"/>
      <c r="E1532" s="231"/>
      <c r="F1532" s="231"/>
    </row>
    <row r="1533" spans="4:6" s="310" customFormat="1">
      <c r="D1533" s="212"/>
      <c r="E1533" s="231"/>
      <c r="F1533" s="231"/>
    </row>
    <row r="1534" spans="4:6" s="310" customFormat="1">
      <c r="D1534" s="212"/>
      <c r="E1534" s="231"/>
      <c r="F1534" s="231"/>
    </row>
    <row r="1535" spans="4:6" s="310" customFormat="1">
      <c r="D1535" s="212"/>
      <c r="E1535" s="231"/>
      <c r="F1535" s="231"/>
    </row>
    <row r="1536" spans="4:6" s="310" customFormat="1">
      <c r="D1536" s="212"/>
      <c r="E1536" s="231"/>
      <c r="F1536" s="231"/>
    </row>
    <row r="1537" spans="4:6" s="310" customFormat="1">
      <c r="D1537" s="212"/>
      <c r="E1537" s="231"/>
      <c r="F1537" s="231"/>
    </row>
    <row r="1538" spans="4:6" s="310" customFormat="1">
      <c r="D1538" s="212"/>
      <c r="E1538" s="231"/>
      <c r="F1538" s="231"/>
    </row>
    <row r="1539" spans="4:6" s="310" customFormat="1">
      <c r="D1539" s="212"/>
      <c r="E1539" s="231"/>
      <c r="F1539" s="231"/>
    </row>
    <row r="1540" spans="4:6" s="310" customFormat="1">
      <c r="D1540" s="212"/>
      <c r="E1540" s="231"/>
      <c r="F1540" s="231"/>
    </row>
    <row r="1541" spans="4:6" s="310" customFormat="1">
      <c r="D1541" s="212"/>
      <c r="E1541" s="231"/>
      <c r="F1541" s="231"/>
    </row>
    <row r="1542" spans="4:6" s="310" customFormat="1">
      <c r="D1542" s="212"/>
      <c r="E1542" s="231"/>
      <c r="F1542" s="231"/>
    </row>
    <row r="1543" spans="4:6" s="310" customFormat="1">
      <c r="D1543" s="212"/>
      <c r="E1543" s="231"/>
      <c r="F1543" s="231"/>
    </row>
    <row r="1544" spans="4:6" s="310" customFormat="1">
      <c r="D1544" s="212"/>
      <c r="E1544" s="231"/>
      <c r="F1544" s="231"/>
    </row>
    <row r="1545" spans="4:6" s="310" customFormat="1">
      <c r="D1545" s="212"/>
      <c r="E1545" s="231"/>
      <c r="F1545" s="231"/>
    </row>
    <row r="1546" spans="4:6" s="310" customFormat="1">
      <c r="D1546" s="212"/>
      <c r="E1546" s="231"/>
      <c r="F1546" s="231"/>
    </row>
    <row r="1547" spans="4:6" s="310" customFormat="1">
      <c r="D1547" s="212"/>
      <c r="E1547" s="231"/>
      <c r="F1547" s="231"/>
    </row>
    <row r="1548" spans="4:6" s="310" customFormat="1">
      <c r="D1548" s="212"/>
      <c r="E1548" s="231"/>
      <c r="F1548" s="231"/>
    </row>
    <row r="1549" spans="4:6" s="310" customFormat="1">
      <c r="D1549" s="212"/>
      <c r="E1549" s="231"/>
      <c r="F1549" s="231"/>
    </row>
    <row r="1550" spans="4:6" s="310" customFormat="1">
      <c r="D1550" s="212"/>
      <c r="E1550" s="231"/>
      <c r="F1550" s="231"/>
    </row>
    <row r="1551" spans="4:6" s="310" customFormat="1">
      <c r="D1551" s="212"/>
      <c r="E1551" s="231"/>
      <c r="F1551" s="231"/>
    </row>
    <row r="1552" spans="4:6" s="310" customFormat="1">
      <c r="D1552" s="212"/>
      <c r="E1552" s="231"/>
      <c r="F1552" s="231"/>
    </row>
    <row r="1553" spans="4:6" s="310" customFormat="1">
      <c r="D1553" s="212"/>
      <c r="E1553" s="231"/>
      <c r="F1553" s="231"/>
    </row>
    <row r="1554" spans="4:6" s="310" customFormat="1">
      <c r="D1554" s="212"/>
      <c r="E1554" s="231"/>
      <c r="F1554" s="231"/>
    </row>
    <row r="1555" spans="4:6" s="310" customFormat="1">
      <c r="D1555" s="212"/>
      <c r="E1555" s="231"/>
      <c r="F1555" s="231"/>
    </row>
    <row r="1556" spans="4:6" s="310" customFormat="1">
      <c r="D1556" s="212"/>
      <c r="E1556" s="231"/>
      <c r="F1556" s="231"/>
    </row>
    <row r="1557" spans="4:6" s="310" customFormat="1">
      <c r="D1557" s="212"/>
      <c r="E1557" s="231"/>
      <c r="F1557" s="231"/>
    </row>
    <row r="1558" spans="4:6" s="310" customFormat="1">
      <c r="D1558" s="212"/>
      <c r="E1558" s="231"/>
      <c r="F1558" s="231"/>
    </row>
    <row r="1559" spans="4:6" s="310" customFormat="1">
      <c r="D1559" s="212"/>
      <c r="E1559" s="231"/>
      <c r="F1559" s="231"/>
    </row>
    <row r="1560" spans="4:6" s="310" customFormat="1">
      <c r="D1560" s="212"/>
      <c r="E1560" s="231"/>
      <c r="F1560" s="231"/>
    </row>
    <row r="1561" spans="4:6" s="310" customFormat="1">
      <c r="D1561" s="212"/>
      <c r="E1561" s="231"/>
      <c r="F1561" s="231"/>
    </row>
    <row r="1562" spans="4:6" s="310" customFormat="1">
      <c r="D1562" s="212"/>
      <c r="E1562" s="231"/>
      <c r="F1562" s="231"/>
    </row>
    <row r="1563" spans="4:6" s="310" customFormat="1">
      <c r="D1563" s="212"/>
      <c r="E1563" s="231"/>
      <c r="F1563" s="231"/>
    </row>
    <row r="1564" spans="4:6" s="310" customFormat="1">
      <c r="D1564" s="212"/>
      <c r="E1564" s="231"/>
      <c r="F1564" s="231"/>
    </row>
    <row r="1565" spans="4:6" s="310" customFormat="1">
      <c r="D1565" s="212"/>
      <c r="E1565" s="231"/>
      <c r="F1565" s="231"/>
    </row>
    <row r="1566" spans="4:6" s="310" customFormat="1">
      <c r="D1566" s="212"/>
      <c r="E1566" s="231"/>
      <c r="F1566" s="231"/>
    </row>
    <row r="1567" spans="4:6" s="310" customFormat="1">
      <c r="D1567" s="212"/>
      <c r="E1567" s="231"/>
      <c r="F1567" s="231"/>
    </row>
    <row r="1568" spans="4:6" s="310" customFormat="1">
      <c r="D1568" s="212"/>
      <c r="E1568" s="231"/>
      <c r="F1568" s="231"/>
    </row>
    <row r="1569" spans="4:6" s="310" customFormat="1">
      <c r="D1569" s="212"/>
      <c r="E1569" s="231"/>
      <c r="F1569" s="231"/>
    </row>
    <row r="1570" spans="4:6" s="310" customFormat="1">
      <c r="D1570" s="212"/>
      <c r="E1570" s="231"/>
      <c r="F1570" s="231"/>
    </row>
    <row r="1571" spans="4:6" s="310" customFormat="1">
      <c r="D1571" s="212"/>
      <c r="E1571" s="231"/>
      <c r="F1571" s="231"/>
    </row>
    <row r="1572" spans="4:6" s="310" customFormat="1">
      <c r="D1572" s="212"/>
      <c r="E1572" s="231"/>
      <c r="F1572" s="231"/>
    </row>
    <row r="1573" spans="4:6" s="310" customFormat="1">
      <c r="D1573" s="212"/>
      <c r="E1573" s="231"/>
      <c r="F1573" s="231"/>
    </row>
    <row r="1574" spans="4:6" s="310" customFormat="1">
      <c r="D1574" s="212"/>
      <c r="E1574" s="231"/>
      <c r="F1574" s="231"/>
    </row>
    <row r="1575" spans="4:6" s="310" customFormat="1">
      <c r="D1575" s="212"/>
      <c r="E1575" s="231"/>
      <c r="F1575" s="231"/>
    </row>
    <row r="1576" spans="4:6" s="310" customFormat="1">
      <c r="D1576" s="212"/>
      <c r="E1576" s="231"/>
      <c r="F1576" s="231"/>
    </row>
    <row r="1577" spans="4:6" s="310" customFormat="1">
      <c r="D1577" s="212"/>
      <c r="E1577" s="231"/>
      <c r="F1577" s="231"/>
    </row>
    <row r="1578" spans="4:6" s="310" customFormat="1">
      <c r="D1578" s="212"/>
      <c r="E1578" s="231"/>
      <c r="F1578" s="231"/>
    </row>
    <row r="1579" spans="4:6" s="310" customFormat="1">
      <c r="D1579" s="212"/>
      <c r="E1579" s="231"/>
      <c r="F1579" s="231"/>
    </row>
    <row r="1580" spans="4:6" s="310" customFormat="1">
      <c r="D1580" s="212"/>
      <c r="E1580" s="231"/>
      <c r="F1580" s="231"/>
    </row>
    <row r="1581" spans="4:6" s="310" customFormat="1">
      <c r="D1581" s="212"/>
      <c r="E1581" s="231"/>
      <c r="F1581" s="231"/>
    </row>
    <row r="1582" spans="4:6" s="310" customFormat="1">
      <c r="D1582" s="212"/>
      <c r="E1582" s="231"/>
      <c r="F1582" s="231"/>
    </row>
    <row r="1583" spans="4:6" s="310" customFormat="1">
      <c r="D1583" s="212"/>
      <c r="E1583" s="231"/>
      <c r="F1583" s="231"/>
    </row>
    <row r="1584" spans="4:6" s="310" customFormat="1">
      <c r="D1584" s="212"/>
      <c r="E1584" s="231"/>
      <c r="F1584" s="231"/>
    </row>
    <row r="1585" spans="4:6" s="310" customFormat="1">
      <c r="D1585" s="212"/>
      <c r="E1585" s="231"/>
      <c r="F1585" s="231"/>
    </row>
    <row r="1586" spans="4:6" s="310" customFormat="1">
      <c r="D1586" s="212"/>
      <c r="E1586" s="231"/>
      <c r="F1586" s="231"/>
    </row>
    <row r="1587" spans="4:6" s="310" customFormat="1">
      <c r="D1587" s="212"/>
      <c r="E1587" s="231"/>
      <c r="F1587" s="231"/>
    </row>
    <row r="1588" spans="4:6" s="310" customFormat="1">
      <c r="D1588" s="212"/>
      <c r="E1588" s="231"/>
      <c r="F1588" s="231"/>
    </row>
    <row r="1589" spans="4:6" s="310" customFormat="1">
      <c r="D1589" s="212"/>
      <c r="E1589" s="231"/>
      <c r="F1589" s="231"/>
    </row>
    <row r="1590" spans="4:6" s="310" customFormat="1">
      <c r="D1590" s="212"/>
      <c r="E1590" s="231"/>
      <c r="F1590" s="231"/>
    </row>
    <row r="1591" spans="4:6" s="310" customFormat="1">
      <c r="D1591" s="212"/>
      <c r="E1591" s="231"/>
      <c r="F1591" s="231"/>
    </row>
    <row r="1592" spans="4:6" s="310" customFormat="1">
      <c r="D1592" s="212"/>
      <c r="E1592" s="231"/>
      <c r="F1592" s="231"/>
    </row>
    <row r="1593" spans="4:6" s="310" customFormat="1">
      <c r="D1593" s="212"/>
      <c r="E1593" s="231"/>
      <c r="F1593" s="231"/>
    </row>
    <row r="1594" spans="4:6" s="310" customFormat="1">
      <c r="D1594" s="212"/>
      <c r="E1594" s="231"/>
      <c r="F1594" s="231"/>
    </row>
    <row r="1595" spans="4:6" s="310" customFormat="1">
      <c r="D1595" s="212"/>
      <c r="E1595" s="231"/>
      <c r="F1595" s="231"/>
    </row>
    <row r="1596" spans="4:6" s="310" customFormat="1">
      <c r="D1596" s="212"/>
      <c r="E1596" s="231"/>
      <c r="F1596" s="231"/>
    </row>
    <row r="1597" spans="4:6" s="310" customFormat="1">
      <c r="D1597" s="212"/>
      <c r="E1597" s="231"/>
      <c r="F1597" s="231"/>
    </row>
    <row r="1598" spans="4:6" s="310" customFormat="1">
      <c r="D1598" s="212"/>
      <c r="E1598" s="231"/>
      <c r="F1598" s="231"/>
    </row>
    <row r="1599" spans="4:6" s="310" customFormat="1">
      <c r="D1599" s="212"/>
      <c r="E1599" s="231"/>
      <c r="F1599" s="231"/>
    </row>
    <row r="1600" spans="4:6" s="310" customFormat="1">
      <c r="D1600" s="212"/>
      <c r="E1600" s="231"/>
      <c r="F1600" s="231"/>
    </row>
    <row r="1601" spans="4:6" s="310" customFormat="1">
      <c r="D1601" s="212"/>
      <c r="E1601" s="231"/>
      <c r="F1601" s="231"/>
    </row>
    <row r="1602" spans="4:6" s="310" customFormat="1">
      <c r="D1602" s="212"/>
      <c r="E1602" s="231"/>
      <c r="F1602" s="231"/>
    </row>
    <row r="1603" spans="4:6" s="310" customFormat="1">
      <c r="D1603" s="212"/>
      <c r="E1603" s="231"/>
      <c r="F1603" s="231"/>
    </row>
    <row r="1604" spans="4:6" s="310" customFormat="1">
      <c r="D1604" s="212"/>
      <c r="E1604" s="231"/>
      <c r="F1604" s="231"/>
    </row>
    <row r="1605" spans="4:6" s="310" customFormat="1">
      <c r="D1605" s="212"/>
      <c r="E1605" s="231"/>
      <c r="F1605" s="231"/>
    </row>
    <row r="1606" spans="4:6" s="310" customFormat="1">
      <c r="D1606" s="212"/>
      <c r="E1606" s="231"/>
      <c r="F1606" s="231"/>
    </row>
    <row r="1607" spans="4:6" s="310" customFormat="1">
      <c r="D1607" s="212"/>
      <c r="E1607" s="231"/>
      <c r="F1607" s="231"/>
    </row>
    <row r="1608" spans="4:6" s="310" customFormat="1">
      <c r="D1608" s="212"/>
      <c r="E1608" s="231"/>
      <c r="F1608" s="231"/>
    </row>
    <row r="1609" spans="4:6" s="310" customFormat="1">
      <c r="D1609" s="212"/>
      <c r="E1609" s="231"/>
      <c r="F1609" s="231"/>
    </row>
    <row r="1610" spans="4:6" s="310" customFormat="1">
      <c r="D1610" s="212"/>
      <c r="E1610" s="231"/>
      <c r="F1610" s="231"/>
    </row>
    <row r="1611" spans="4:6" s="310" customFormat="1">
      <c r="D1611" s="212"/>
      <c r="E1611" s="231"/>
      <c r="F1611" s="231"/>
    </row>
    <row r="1612" spans="4:6" s="310" customFormat="1">
      <c r="D1612" s="212"/>
      <c r="E1612" s="231"/>
      <c r="F1612" s="231"/>
    </row>
    <row r="1613" spans="4:6" s="310" customFormat="1">
      <c r="D1613" s="212"/>
      <c r="E1613" s="231"/>
      <c r="F1613" s="231"/>
    </row>
    <row r="1614" spans="4:6" s="310" customFormat="1">
      <c r="D1614" s="212"/>
      <c r="E1614" s="231"/>
      <c r="F1614" s="231"/>
    </row>
    <row r="1615" spans="4:6" s="310" customFormat="1">
      <c r="D1615" s="212"/>
      <c r="E1615" s="231"/>
      <c r="F1615" s="231"/>
    </row>
    <row r="1616" spans="4:6" s="310" customFormat="1">
      <c r="D1616" s="212"/>
      <c r="E1616" s="231"/>
      <c r="F1616" s="231"/>
    </row>
    <row r="1617" spans="4:6" s="310" customFormat="1">
      <c r="D1617" s="212"/>
      <c r="E1617" s="231"/>
      <c r="F1617" s="231"/>
    </row>
    <row r="1618" spans="4:6" s="310" customFormat="1">
      <c r="D1618" s="212"/>
      <c r="E1618" s="231"/>
      <c r="F1618" s="231"/>
    </row>
    <row r="1619" spans="4:6" s="310" customFormat="1">
      <c r="D1619" s="212"/>
      <c r="E1619" s="231"/>
      <c r="F1619" s="231"/>
    </row>
    <row r="1620" spans="4:6" s="310" customFormat="1">
      <c r="D1620" s="212"/>
      <c r="E1620" s="231"/>
      <c r="F1620" s="231"/>
    </row>
    <row r="1621" spans="4:6" s="310" customFormat="1">
      <c r="D1621" s="212"/>
      <c r="E1621" s="231"/>
      <c r="F1621" s="231"/>
    </row>
    <row r="1622" spans="4:6" s="310" customFormat="1">
      <c r="D1622" s="212"/>
      <c r="E1622" s="231"/>
      <c r="F1622" s="231"/>
    </row>
    <row r="1623" spans="4:6" s="310" customFormat="1">
      <c r="D1623" s="212"/>
      <c r="E1623" s="231"/>
      <c r="F1623" s="231"/>
    </row>
    <row r="1624" spans="4:6" s="310" customFormat="1">
      <c r="D1624" s="212"/>
      <c r="E1624" s="231"/>
      <c r="F1624" s="231"/>
    </row>
    <row r="1625" spans="4:6" s="310" customFormat="1">
      <c r="D1625" s="212"/>
      <c r="E1625" s="231"/>
      <c r="F1625" s="231"/>
    </row>
    <row r="1626" spans="4:6" s="310" customFormat="1">
      <c r="D1626" s="212"/>
      <c r="E1626" s="231"/>
      <c r="F1626" s="231"/>
    </row>
    <row r="1627" spans="4:6" s="310" customFormat="1">
      <c r="D1627" s="212"/>
      <c r="E1627" s="231"/>
      <c r="F1627" s="231"/>
    </row>
    <row r="1628" spans="4:6" s="310" customFormat="1">
      <c r="D1628" s="212"/>
      <c r="E1628" s="231"/>
      <c r="F1628" s="231"/>
    </row>
    <row r="1629" spans="4:6" s="310" customFormat="1">
      <c r="D1629" s="212"/>
      <c r="E1629" s="231"/>
      <c r="F1629" s="231"/>
    </row>
    <row r="1630" spans="4:6" s="310" customFormat="1">
      <c r="D1630" s="212"/>
      <c r="E1630" s="231"/>
      <c r="F1630" s="231"/>
    </row>
    <row r="1631" spans="4:6" s="310" customFormat="1">
      <c r="D1631" s="212"/>
      <c r="E1631" s="231"/>
      <c r="F1631" s="231"/>
    </row>
    <row r="1632" spans="4:6" s="310" customFormat="1">
      <c r="D1632" s="212"/>
      <c r="E1632" s="231"/>
      <c r="F1632" s="231"/>
    </row>
    <row r="1633" spans="4:6" s="310" customFormat="1">
      <c r="D1633" s="212"/>
      <c r="E1633" s="231"/>
      <c r="F1633" s="231"/>
    </row>
    <row r="1634" spans="4:6" s="310" customFormat="1">
      <c r="D1634" s="212"/>
      <c r="E1634" s="231"/>
      <c r="F1634" s="231"/>
    </row>
    <row r="1635" spans="4:6" s="310" customFormat="1">
      <c r="D1635" s="212"/>
      <c r="E1635" s="231"/>
      <c r="F1635" s="231"/>
    </row>
    <row r="1636" spans="4:6" s="310" customFormat="1">
      <c r="D1636" s="212"/>
      <c r="E1636" s="231"/>
      <c r="F1636" s="231"/>
    </row>
    <row r="1637" spans="4:6" s="310" customFormat="1">
      <c r="D1637" s="212"/>
      <c r="E1637" s="231"/>
      <c r="F1637" s="231"/>
    </row>
    <row r="1638" spans="4:6" s="310" customFormat="1">
      <c r="D1638" s="212"/>
      <c r="E1638" s="231"/>
      <c r="F1638" s="231"/>
    </row>
    <row r="1639" spans="4:6" s="310" customFormat="1">
      <c r="D1639" s="212"/>
      <c r="E1639" s="231"/>
      <c r="F1639" s="231"/>
    </row>
    <row r="1640" spans="4:6" s="310" customFormat="1">
      <c r="D1640" s="212"/>
      <c r="E1640" s="231"/>
      <c r="F1640" s="231"/>
    </row>
    <row r="1641" spans="4:6" s="310" customFormat="1">
      <c r="D1641" s="212"/>
      <c r="E1641" s="231"/>
      <c r="F1641" s="231"/>
    </row>
    <row r="1642" spans="4:6" s="310" customFormat="1">
      <c r="D1642" s="212"/>
      <c r="E1642" s="231"/>
      <c r="F1642" s="231"/>
    </row>
    <row r="1643" spans="4:6" s="310" customFormat="1">
      <c r="D1643" s="212"/>
      <c r="E1643" s="231"/>
      <c r="F1643" s="231"/>
    </row>
    <row r="1644" spans="4:6" s="310" customFormat="1">
      <c r="D1644" s="212"/>
      <c r="E1644" s="231"/>
      <c r="F1644" s="231"/>
    </row>
    <row r="1645" spans="4:6" s="310" customFormat="1">
      <c r="D1645" s="212"/>
      <c r="E1645" s="231"/>
      <c r="F1645" s="231"/>
    </row>
    <row r="1646" spans="4:6" s="310" customFormat="1">
      <c r="D1646" s="212"/>
      <c r="E1646" s="231"/>
      <c r="F1646" s="231"/>
    </row>
    <row r="1647" spans="4:6" s="310" customFormat="1">
      <c r="D1647" s="212"/>
      <c r="E1647" s="231"/>
      <c r="F1647" s="231"/>
    </row>
    <row r="1648" spans="4:6" s="310" customFormat="1">
      <c r="D1648" s="212"/>
      <c r="E1648" s="231"/>
      <c r="F1648" s="231"/>
    </row>
    <row r="1649" spans="4:6" s="310" customFormat="1">
      <c r="D1649" s="212"/>
      <c r="E1649" s="231"/>
      <c r="F1649" s="231"/>
    </row>
    <row r="1650" spans="4:6" s="310" customFormat="1">
      <c r="D1650" s="212"/>
      <c r="E1650" s="231"/>
      <c r="F1650" s="231"/>
    </row>
    <row r="1651" spans="4:6" s="310" customFormat="1">
      <c r="D1651" s="212"/>
      <c r="E1651" s="231"/>
      <c r="F1651" s="231"/>
    </row>
    <row r="1652" spans="4:6" s="310" customFormat="1">
      <c r="D1652" s="212"/>
      <c r="E1652" s="231"/>
      <c r="F1652" s="231"/>
    </row>
    <row r="1653" spans="4:6" s="310" customFormat="1">
      <c r="D1653" s="212"/>
      <c r="E1653" s="231"/>
      <c r="F1653" s="231"/>
    </row>
    <row r="1654" spans="4:6" s="310" customFormat="1">
      <c r="D1654" s="212"/>
      <c r="E1654" s="231"/>
      <c r="F1654" s="231"/>
    </row>
    <row r="1655" spans="4:6" s="310" customFormat="1">
      <c r="D1655" s="212"/>
      <c r="E1655" s="231"/>
      <c r="F1655" s="231"/>
    </row>
    <row r="1656" spans="4:6" s="310" customFormat="1">
      <c r="D1656" s="212"/>
      <c r="E1656" s="231"/>
      <c r="F1656" s="231"/>
    </row>
    <row r="1657" spans="4:6" s="310" customFormat="1">
      <c r="D1657" s="212"/>
      <c r="E1657" s="231"/>
      <c r="F1657" s="231"/>
    </row>
    <row r="1658" spans="4:6" s="310" customFormat="1">
      <c r="D1658" s="212"/>
      <c r="E1658" s="231"/>
      <c r="F1658" s="231"/>
    </row>
    <row r="1659" spans="4:6" s="310" customFormat="1">
      <c r="D1659" s="212"/>
      <c r="E1659" s="231"/>
      <c r="F1659" s="231"/>
    </row>
    <row r="1660" spans="4:6" s="310" customFormat="1">
      <c r="D1660" s="212"/>
      <c r="E1660" s="231"/>
      <c r="F1660" s="231"/>
    </row>
    <row r="1661" spans="4:6" s="310" customFormat="1">
      <c r="D1661" s="212"/>
      <c r="E1661" s="231"/>
      <c r="F1661" s="231"/>
    </row>
    <row r="1662" spans="4:6" s="310" customFormat="1">
      <c r="D1662" s="212"/>
      <c r="E1662" s="231"/>
      <c r="F1662" s="231"/>
    </row>
    <row r="1663" spans="4:6" s="310" customFormat="1">
      <c r="D1663" s="212"/>
      <c r="E1663" s="231"/>
      <c r="F1663" s="231"/>
    </row>
    <row r="1664" spans="4:6" s="310" customFormat="1">
      <c r="D1664" s="212"/>
      <c r="E1664" s="231"/>
      <c r="F1664" s="231"/>
    </row>
    <row r="1665" spans="4:6" s="310" customFormat="1">
      <c r="D1665" s="212"/>
      <c r="E1665" s="231"/>
      <c r="F1665" s="231"/>
    </row>
    <row r="1666" spans="4:6" s="310" customFormat="1">
      <c r="D1666" s="212"/>
      <c r="E1666" s="231"/>
      <c r="F1666" s="231"/>
    </row>
    <row r="1667" spans="4:6" s="310" customFormat="1">
      <c r="D1667" s="212"/>
      <c r="E1667" s="231"/>
      <c r="F1667" s="231"/>
    </row>
    <row r="1668" spans="4:6" s="310" customFormat="1">
      <c r="D1668" s="212"/>
      <c r="E1668" s="231"/>
      <c r="F1668" s="231"/>
    </row>
    <row r="1669" spans="4:6" s="310" customFormat="1">
      <c r="D1669" s="212"/>
      <c r="E1669" s="231"/>
      <c r="F1669" s="231"/>
    </row>
    <row r="1670" spans="4:6" s="310" customFormat="1">
      <c r="D1670" s="212"/>
      <c r="E1670" s="231"/>
      <c r="F1670" s="231"/>
    </row>
    <row r="1671" spans="4:6" s="310" customFormat="1">
      <c r="D1671" s="212"/>
      <c r="E1671" s="231"/>
      <c r="F1671" s="231"/>
    </row>
    <row r="1672" spans="4:6" s="310" customFormat="1">
      <c r="D1672" s="212"/>
      <c r="E1672" s="231"/>
      <c r="F1672" s="231"/>
    </row>
    <row r="1673" spans="4:6" s="310" customFormat="1">
      <c r="D1673" s="212"/>
      <c r="E1673" s="231"/>
      <c r="F1673" s="231"/>
    </row>
    <row r="1674" spans="4:6" s="310" customFormat="1">
      <c r="D1674" s="212"/>
      <c r="E1674" s="231"/>
      <c r="F1674" s="231"/>
    </row>
    <row r="1675" spans="4:6" s="310" customFormat="1">
      <c r="D1675" s="212"/>
      <c r="E1675" s="231"/>
      <c r="F1675" s="231"/>
    </row>
    <row r="1676" spans="4:6" s="310" customFormat="1">
      <c r="D1676" s="212"/>
      <c r="E1676" s="231"/>
      <c r="F1676" s="231"/>
    </row>
    <row r="1677" spans="4:6" s="310" customFormat="1">
      <c r="D1677" s="212"/>
      <c r="E1677" s="231"/>
      <c r="F1677" s="231"/>
    </row>
    <row r="1678" spans="4:6" s="310" customFormat="1">
      <c r="D1678" s="212"/>
      <c r="E1678" s="231"/>
      <c r="F1678" s="231"/>
    </row>
    <row r="1679" spans="4:6" s="310" customFormat="1">
      <c r="D1679" s="212"/>
      <c r="E1679" s="231"/>
      <c r="F1679" s="231"/>
    </row>
    <row r="1680" spans="4:6" s="310" customFormat="1">
      <c r="D1680" s="212"/>
      <c r="E1680" s="231"/>
      <c r="F1680" s="231"/>
    </row>
    <row r="1681" spans="4:6" s="310" customFormat="1">
      <c r="D1681" s="212"/>
      <c r="E1681" s="231"/>
      <c r="F1681" s="231"/>
    </row>
    <row r="1682" spans="4:6" s="310" customFormat="1">
      <c r="D1682" s="212"/>
      <c r="E1682" s="231"/>
      <c r="F1682" s="231"/>
    </row>
    <row r="1683" spans="4:6" s="310" customFormat="1">
      <c r="D1683" s="212"/>
      <c r="E1683" s="231"/>
      <c r="F1683" s="231"/>
    </row>
    <row r="1684" spans="4:6" s="310" customFormat="1">
      <c r="D1684" s="212"/>
      <c r="E1684" s="231"/>
      <c r="F1684" s="231"/>
    </row>
    <row r="1685" spans="4:6" s="310" customFormat="1">
      <c r="D1685" s="212"/>
      <c r="E1685" s="231"/>
      <c r="F1685" s="231"/>
    </row>
    <row r="1686" spans="4:6" s="310" customFormat="1">
      <c r="D1686" s="212"/>
      <c r="E1686" s="231"/>
      <c r="F1686" s="231"/>
    </row>
    <row r="1687" spans="4:6" s="310" customFormat="1">
      <c r="D1687" s="212"/>
      <c r="E1687" s="231"/>
      <c r="F1687" s="231"/>
    </row>
    <row r="1688" spans="4:6" s="310" customFormat="1">
      <c r="D1688" s="212"/>
      <c r="E1688" s="231"/>
      <c r="F1688" s="231"/>
    </row>
    <row r="1689" spans="4:6" s="310" customFormat="1">
      <c r="D1689" s="212"/>
      <c r="E1689" s="231"/>
      <c r="F1689" s="231"/>
    </row>
    <row r="1690" spans="4:6" s="310" customFormat="1">
      <c r="D1690" s="212"/>
      <c r="E1690" s="231"/>
      <c r="F1690" s="231"/>
    </row>
    <row r="1691" spans="4:6" s="310" customFormat="1">
      <c r="D1691" s="212"/>
      <c r="E1691" s="231"/>
      <c r="F1691" s="231"/>
    </row>
    <row r="1692" spans="4:6" s="310" customFormat="1">
      <c r="D1692" s="212"/>
      <c r="E1692" s="231"/>
      <c r="F1692" s="231"/>
    </row>
    <row r="1693" spans="4:6" s="310" customFormat="1">
      <c r="D1693" s="212"/>
      <c r="E1693" s="231"/>
      <c r="F1693" s="231"/>
    </row>
    <row r="1694" spans="4:6" s="310" customFormat="1">
      <c r="D1694" s="212"/>
      <c r="E1694" s="231"/>
      <c r="F1694" s="231"/>
    </row>
    <row r="1695" spans="4:6" s="310" customFormat="1">
      <c r="D1695" s="212"/>
      <c r="E1695" s="231"/>
      <c r="F1695" s="231"/>
    </row>
    <row r="1696" spans="4:6" s="310" customFormat="1">
      <c r="D1696" s="212"/>
      <c r="E1696" s="231"/>
      <c r="F1696" s="231"/>
    </row>
    <row r="1697" spans="4:6" s="310" customFormat="1">
      <c r="D1697" s="212"/>
      <c r="E1697" s="231"/>
      <c r="F1697" s="231"/>
    </row>
    <row r="1698" spans="4:6" s="310" customFormat="1">
      <c r="D1698" s="212"/>
      <c r="E1698" s="231"/>
      <c r="F1698" s="231"/>
    </row>
    <row r="1699" spans="4:6" s="310" customFormat="1">
      <c r="D1699" s="212"/>
      <c r="E1699" s="231"/>
      <c r="F1699" s="231"/>
    </row>
    <row r="1700" spans="4:6" s="310" customFormat="1">
      <c r="D1700" s="212"/>
      <c r="E1700" s="231"/>
      <c r="F1700" s="231"/>
    </row>
    <row r="1701" spans="4:6" s="310" customFormat="1">
      <c r="D1701" s="212"/>
      <c r="E1701" s="231"/>
      <c r="F1701" s="231"/>
    </row>
    <row r="1702" spans="4:6" s="310" customFormat="1">
      <c r="D1702" s="212"/>
      <c r="E1702" s="231"/>
      <c r="F1702" s="231"/>
    </row>
    <row r="1703" spans="4:6" s="310" customFormat="1">
      <c r="D1703" s="212"/>
      <c r="E1703" s="231"/>
      <c r="F1703" s="231"/>
    </row>
    <row r="1704" spans="4:6" s="310" customFormat="1">
      <c r="D1704" s="212"/>
      <c r="E1704" s="231"/>
      <c r="F1704" s="231"/>
    </row>
    <row r="1705" spans="4:6" s="310" customFormat="1">
      <c r="D1705" s="212"/>
      <c r="E1705" s="231"/>
      <c r="F1705" s="231"/>
    </row>
    <row r="1706" spans="4:6" s="310" customFormat="1">
      <c r="D1706" s="212"/>
      <c r="E1706" s="231"/>
      <c r="F1706" s="231"/>
    </row>
    <row r="1707" spans="4:6" s="310" customFormat="1">
      <c r="D1707" s="212"/>
      <c r="E1707" s="231"/>
      <c r="F1707" s="231"/>
    </row>
    <row r="1708" spans="4:6" s="310" customFormat="1">
      <c r="D1708" s="212"/>
      <c r="E1708" s="231"/>
      <c r="F1708" s="231"/>
    </row>
    <row r="1709" spans="4:6" s="310" customFormat="1">
      <c r="D1709" s="212"/>
      <c r="E1709" s="231"/>
      <c r="F1709" s="231"/>
    </row>
    <row r="1710" spans="4:6" s="310" customFormat="1">
      <c r="D1710" s="212"/>
      <c r="E1710" s="231"/>
      <c r="F1710" s="231"/>
    </row>
    <row r="1711" spans="4:6" s="310" customFormat="1">
      <c r="D1711" s="212"/>
      <c r="E1711" s="231"/>
      <c r="F1711" s="231"/>
    </row>
    <row r="1712" spans="4:6" s="310" customFormat="1">
      <c r="D1712" s="212"/>
      <c r="E1712" s="231"/>
      <c r="F1712" s="231"/>
    </row>
    <row r="1713" spans="4:6" s="310" customFormat="1">
      <c r="D1713" s="212"/>
      <c r="E1713" s="231"/>
      <c r="F1713" s="231"/>
    </row>
    <row r="1714" spans="4:6" s="310" customFormat="1">
      <c r="D1714" s="212"/>
      <c r="E1714" s="231"/>
      <c r="F1714" s="231"/>
    </row>
    <row r="1715" spans="4:6" s="310" customFormat="1">
      <c r="D1715" s="212"/>
      <c r="E1715" s="231"/>
      <c r="F1715" s="231"/>
    </row>
    <row r="1716" spans="4:6" s="310" customFormat="1">
      <c r="D1716" s="212"/>
      <c r="E1716" s="231"/>
      <c r="F1716" s="231"/>
    </row>
    <row r="1717" spans="4:6" s="310" customFormat="1">
      <c r="D1717" s="212"/>
      <c r="E1717" s="231"/>
      <c r="F1717" s="231"/>
    </row>
    <row r="1718" spans="4:6" s="310" customFormat="1">
      <c r="D1718" s="212"/>
      <c r="E1718" s="231"/>
      <c r="F1718" s="231"/>
    </row>
    <row r="1719" spans="4:6" s="310" customFormat="1">
      <c r="D1719" s="212"/>
      <c r="E1719" s="231"/>
      <c r="F1719" s="231"/>
    </row>
    <row r="1720" spans="4:6" s="310" customFormat="1">
      <c r="D1720" s="212"/>
      <c r="E1720" s="231"/>
      <c r="F1720" s="231"/>
    </row>
    <row r="1721" spans="4:6" s="310" customFormat="1">
      <c r="D1721" s="212"/>
      <c r="E1721" s="231"/>
      <c r="F1721" s="231"/>
    </row>
    <row r="1722" spans="4:6" s="310" customFormat="1">
      <c r="D1722" s="212"/>
      <c r="E1722" s="231"/>
      <c r="F1722" s="231"/>
    </row>
    <row r="1723" spans="4:6" s="310" customFormat="1">
      <c r="D1723" s="212"/>
      <c r="E1723" s="231"/>
      <c r="F1723" s="231"/>
    </row>
    <row r="1724" spans="4:6" s="310" customFormat="1">
      <c r="D1724" s="212"/>
      <c r="E1724" s="231"/>
      <c r="F1724" s="231"/>
    </row>
    <row r="1725" spans="4:6" s="310" customFormat="1">
      <c r="D1725" s="212"/>
      <c r="E1725" s="231"/>
      <c r="F1725" s="231"/>
    </row>
    <row r="1726" spans="4:6" s="310" customFormat="1">
      <c r="D1726" s="212"/>
      <c r="E1726" s="231"/>
      <c r="F1726" s="231"/>
    </row>
    <row r="1727" spans="4:6" s="310" customFormat="1">
      <c r="D1727" s="212"/>
      <c r="E1727" s="231"/>
      <c r="F1727" s="231"/>
    </row>
    <row r="1728" spans="4:6" s="310" customFormat="1">
      <c r="D1728" s="212"/>
      <c r="E1728" s="231"/>
      <c r="F1728" s="231"/>
    </row>
    <row r="1729" spans="4:6" s="310" customFormat="1">
      <c r="D1729" s="212"/>
      <c r="E1729" s="231"/>
      <c r="F1729" s="231"/>
    </row>
    <row r="1730" spans="4:6" s="310" customFormat="1">
      <c r="D1730" s="212"/>
      <c r="E1730" s="231"/>
      <c r="F1730" s="231"/>
    </row>
    <row r="1731" spans="4:6" s="310" customFormat="1">
      <c r="D1731" s="212"/>
      <c r="E1731" s="231"/>
      <c r="F1731" s="231"/>
    </row>
    <row r="1732" spans="4:6" s="310" customFormat="1">
      <c r="D1732" s="212"/>
      <c r="E1732" s="231"/>
      <c r="F1732" s="231"/>
    </row>
    <row r="1733" spans="4:6" s="310" customFormat="1">
      <c r="D1733" s="212"/>
      <c r="E1733" s="231"/>
      <c r="F1733" s="231"/>
    </row>
    <row r="1734" spans="4:6" s="310" customFormat="1">
      <c r="D1734" s="212"/>
      <c r="E1734" s="231"/>
      <c r="F1734" s="231"/>
    </row>
    <row r="1735" spans="4:6" s="310" customFormat="1">
      <c r="D1735" s="212"/>
      <c r="E1735" s="231"/>
      <c r="F1735" s="231"/>
    </row>
    <row r="1736" spans="4:6" s="310" customFormat="1">
      <c r="D1736" s="212"/>
      <c r="E1736" s="231"/>
      <c r="F1736" s="231"/>
    </row>
    <row r="1737" spans="4:6" s="310" customFormat="1">
      <c r="D1737" s="212"/>
      <c r="E1737" s="231"/>
      <c r="F1737" s="231"/>
    </row>
    <row r="1738" spans="4:6" s="310" customFormat="1">
      <c r="D1738" s="212"/>
      <c r="E1738" s="231"/>
      <c r="F1738" s="231"/>
    </row>
    <row r="1739" spans="4:6" s="310" customFormat="1">
      <c r="D1739" s="212"/>
      <c r="E1739" s="231"/>
      <c r="F1739" s="231"/>
    </row>
    <row r="1740" spans="4:6" s="310" customFormat="1">
      <c r="D1740" s="212"/>
      <c r="E1740" s="231"/>
      <c r="F1740" s="231"/>
    </row>
    <row r="1741" spans="4:6" s="310" customFormat="1">
      <c r="D1741" s="212"/>
      <c r="E1741" s="231"/>
      <c r="F1741" s="231"/>
    </row>
    <row r="1742" spans="4:6" s="310" customFormat="1">
      <c r="D1742" s="212"/>
      <c r="E1742" s="231"/>
      <c r="F1742" s="231"/>
    </row>
    <row r="1743" spans="4:6" s="310" customFormat="1">
      <c r="D1743" s="212"/>
      <c r="E1743" s="231"/>
      <c r="F1743" s="231"/>
    </row>
    <row r="1744" spans="4:6" s="310" customFormat="1">
      <c r="D1744" s="212"/>
      <c r="E1744" s="231"/>
      <c r="F1744" s="231"/>
    </row>
    <row r="1745" spans="4:6" s="310" customFormat="1">
      <c r="D1745" s="212"/>
      <c r="E1745" s="231"/>
      <c r="F1745" s="231"/>
    </row>
    <row r="1746" spans="4:6" s="310" customFormat="1">
      <c r="D1746" s="212"/>
      <c r="E1746" s="231"/>
      <c r="F1746" s="231"/>
    </row>
    <row r="1747" spans="4:6" s="310" customFormat="1">
      <c r="D1747" s="212"/>
      <c r="E1747" s="231"/>
      <c r="F1747" s="231"/>
    </row>
    <row r="1748" spans="4:6" s="310" customFormat="1">
      <c r="D1748" s="212"/>
      <c r="E1748" s="231"/>
      <c r="F1748" s="231"/>
    </row>
    <row r="1749" spans="4:6" s="310" customFormat="1">
      <c r="D1749" s="212"/>
      <c r="E1749" s="231"/>
      <c r="F1749" s="231"/>
    </row>
    <row r="1750" spans="4:6" s="310" customFormat="1">
      <c r="D1750" s="212"/>
      <c r="E1750" s="231"/>
      <c r="F1750" s="231"/>
    </row>
    <row r="1751" spans="4:6" s="310" customFormat="1">
      <c r="D1751" s="212"/>
      <c r="E1751" s="231"/>
      <c r="F1751" s="231"/>
    </row>
    <row r="1752" spans="4:6" s="310" customFormat="1">
      <c r="D1752" s="212"/>
      <c r="E1752" s="231"/>
      <c r="F1752" s="231"/>
    </row>
    <row r="1753" spans="4:6" s="310" customFormat="1">
      <c r="D1753" s="212"/>
      <c r="E1753" s="231"/>
      <c r="F1753" s="231"/>
    </row>
    <row r="1754" spans="4:6" s="310" customFormat="1">
      <c r="D1754" s="212"/>
      <c r="E1754" s="231"/>
      <c r="F1754" s="231"/>
    </row>
    <row r="1755" spans="4:6" s="310" customFormat="1">
      <c r="D1755" s="212"/>
      <c r="E1755" s="231"/>
      <c r="F1755" s="231"/>
    </row>
    <row r="1756" spans="4:6" s="310" customFormat="1">
      <c r="D1756" s="212"/>
      <c r="E1756" s="231"/>
      <c r="F1756" s="231"/>
    </row>
    <row r="1757" spans="4:6" s="310" customFormat="1">
      <c r="D1757" s="212"/>
      <c r="E1757" s="231"/>
      <c r="F1757" s="231"/>
    </row>
    <row r="1758" spans="4:6" s="310" customFormat="1">
      <c r="D1758" s="212"/>
      <c r="E1758" s="231"/>
      <c r="F1758" s="231"/>
    </row>
    <row r="1759" spans="4:6" s="310" customFormat="1">
      <c r="D1759" s="212"/>
      <c r="E1759" s="231"/>
      <c r="F1759" s="231"/>
    </row>
    <row r="1760" spans="4:6" s="310" customFormat="1">
      <c r="D1760" s="212"/>
      <c r="E1760" s="231"/>
      <c r="F1760" s="231"/>
    </row>
    <row r="1761" spans="4:6" s="310" customFormat="1">
      <c r="D1761" s="212"/>
      <c r="E1761" s="231"/>
      <c r="F1761" s="231"/>
    </row>
    <row r="1762" spans="4:6" s="310" customFormat="1">
      <c r="D1762" s="212"/>
      <c r="E1762" s="231"/>
      <c r="F1762" s="231"/>
    </row>
    <row r="1763" spans="4:6" s="310" customFormat="1">
      <c r="D1763" s="212"/>
      <c r="E1763" s="231"/>
      <c r="F1763" s="231"/>
    </row>
    <row r="1764" spans="4:6" s="310" customFormat="1">
      <c r="D1764" s="212"/>
      <c r="E1764" s="231"/>
      <c r="F1764" s="231"/>
    </row>
    <row r="1765" spans="4:6" s="310" customFormat="1">
      <c r="D1765" s="212"/>
      <c r="E1765" s="231"/>
      <c r="F1765" s="231"/>
    </row>
    <row r="1766" spans="4:6" s="310" customFormat="1">
      <c r="D1766" s="212"/>
      <c r="E1766" s="231"/>
      <c r="F1766" s="231"/>
    </row>
    <row r="1767" spans="4:6" s="310" customFormat="1">
      <c r="D1767" s="212"/>
      <c r="E1767" s="231"/>
      <c r="F1767" s="231"/>
    </row>
    <row r="1768" spans="4:6" s="310" customFormat="1">
      <c r="D1768" s="212"/>
      <c r="E1768" s="231"/>
      <c r="F1768" s="231"/>
    </row>
    <row r="1769" spans="4:6" s="310" customFormat="1">
      <c r="D1769" s="212"/>
      <c r="E1769" s="231"/>
      <c r="F1769" s="231"/>
    </row>
    <row r="1770" spans="4:6" s="310" customFormat="1">
      <c r="D1770" s="212"/>
      <c r="E1770" s="231"/>
      <c r="F1770" s="231"/>
    </row>
    <row r="1771" spans="4:6" s="310" customFormat="1">
      <c r="D1771" s="212"/>
      <c r="E1771" s="231"/>
      <c r="F1771" s="231"/>
    </row>
    <row r="1772" spans="4:6" s="310" customFormat="1">
      <c r="D1772" s="212"/>
      <c r="E1772" s="231"/>
      <c r="F1772" s="231"/>
    </row>
    <row r="1773" spans="4:6" s="310" customFormat="1">
      <c r="D1773" s="212"/>
      <c r="E1773" s="231"/>
      <c r="F1773" s="231"/>
    </row>
    <row r="1774" spans="4:6" s="310" customFormat="1">
      <c r="D1774" s="212"/>
      <c r="E1774" s="231"/>
      <c r="F1774" s="231"/>
    </row>
    <row r="1775" spans="4:6" s="310" customFormat="1">
      <c r="D1775" s="212"/>
      <c r="E1775" s="231"/>
      <c r="F1775" s="231"/>
    </row>
    <row r="1776" spans="4:6" s="310" customFormat="1">
      <c r="D1776" s="212"/>
      <c r="E1776" s="231"/>
      <c r="F1776" s="231"/>
    </row>
    <row r="1777" spans="4:6" s="310" customFormat="1">
      <c r="D1777" s="212"/>
      <c r="E1777" s="231"/>
      <c r="F1777" s="231"/>
    </row>
    <row r="1778" spans="4:6" s="310" customFormat="1">
      <c r="D1778" s="212"/>
      <c r="E1778" s="231"/>
      <c r="F1778" s="231"/>
    </row>
    <row r="1779" spans="4:6" s="310" customFormat="1">
      <c r="D1779" s="212"/>
      <c r="E1779" s="231"/>
      <c r="F1779" s="231"/>
    </row>
    <row r="1780" spans="4:6" s="310" customFormat="1">
      <c r="D1780" s="212"/>
      <c r="E1780" s="231"/>
      <c r="F1780" s="231"/>
    </row>
    <row r="1781" spans="4:6" s="310" customFormat="1">
      <c r="D1781" s="212"/>
      <c r="E1781" s="231"/>
      <c r="F1781" s="231"/>
    </row>
    <row r="1782" spans="4:6" s="310" customFormat="1">
      <c r="D1782" s="212"/>
      <c r="E1782" s="231"/>
      <c r="F1782" s="231"/>
    </row>
    <row r="1783" spans="4:6" s="310" customFormat="1">
      <c r="D1783" s="212"/>
      <c r="E1783" s="231"/>
      <c r="F1783" s="231"/>
    </row>
    <row r="1784" spans="4:6" s="310" customFormat="1">
      <c r="D1784" s="212"/>
      <c r="E1784" s="231"/>
      <c r="F1784" s="231"/>
    </row>
    <row r="1785" spans="4:6" s="310" customFormat="1">
      <c r="D1785" s="212"/>
      <c r="E1785" s="231"/>
      <c r="F1785" s="231"/>
    </row>
    <row r="1786" spans="4:6" s="310" customFormat="1">
      <c r="D1786" s="212"/>
      <c r="E1786" s="231"/>
      <c r="F1786" s="231"/>
    </row>
    <row r="1787" spans="4:6" s="310" customFormat="1">
      <c r="D1787" s="212"/>
      <c r="E1787" s="231"/>
      <c r="F1787" s="231"/>
    </row>
    <row r="1788" spans="4:6" s="310" customFormat="1">
      <c r="D1788" s="212"/>
      <c r="E1788" s="231"/>
      <c r="F1788" s="231"/>
    </row>
    <row r="1789" spans="4:6" s="310" customFormat="1">
      <c r="D1789" s="212"/>
      <c r="E1789" s="231"/>
      <c r="F1789" s="231"/>
    </row>
    <row r="1790" spans="4:6" s="310" customFormat="1">
      <c r="D1790" s="212"/>
      <c r="E1790" s="231"/>
      <c r="F1790" s="231"/>
    </row>
    <row r="1791" spans="4:6" s="310" customFormat="1">
      <c r="D1791" s="212"/>
      <c r="E1791" s="231"/>
      <c r="F1791" s="231"/>
    </row>
    <row r="1792" spans="4:6" s="310" customFormat="1">
      <c r="D1792" s="212"/>
      <c r="E1792" s="231"/>
      <c r="F1792" s="231"/>
    </row>
    <row r="1793" spans="4:6" s="310" customFormat="1">
      <c r="D1793" s="212"/>
      <c r="E1793" s="231"/>
      <c r="F1793" s="231"/>
    </row>
    <row r="1794" spans="4:6" s="310" customFormat="1">
      <c r="D1794" s="212"/>
      <c r="E1794" s="231"/>
      <c r="F1794" s="231"/>
    </row>
    <row r="1795" spans="4:6" s="310" customFormat="1">
      <c r="D1795" s="212"/>
      <c r="E1795" s="231"/>
      <c r="F1795" s="231"/>
    </row>
    <row r="1796" spans="4:6" s="310" customFormat="1">
      <c r="D1796" s="212"/>
      <c r="E1796" s="231"/>
      <c r="F1796" s="231"/>
    </row>
    <row r="1797" spans="4:6" s="310" customFormat="1">
      <c r="D1797" s="212"/>
      <c r="E1797" s="231"/>
      <c r="F1797" s="231"/>
    </row>
    <row r="1798" spans="4:6" s="310" customFormat="1">
      <c r="D1798" s="212"/>
      <c r="E1798" s="231"/>
      <c r="F1798" s="231"/>
    </row>
    <row r="1799" spans="4:6" s="310" customFormat="1">
      <c r="D1799" s="212"/>
      <c r="E1799" s="231"/>
      <c r="F1799" s="231"/>
    </row>
    <row r="1800" spans="4:6" s="310" customFormat="1">
      <c r="D1800" s="212"/>
      <c r="E1800" s="231"/>
      <c r="F1800" s="231"/>
    </row>
    <row r="1801" spans="4:6" s="310" customFormat="1">
      <c r="D1801" s="212"/>
      <c r="E1801" s="231"/>
      <c r="F1801" s="231"/>
    </row>
    <row r="1802" spans="4:6" s="310" customFormat="1">
      <c r="D1802" s="212"/>
      <c r="E1802" s="231"/>
      <c r="F1802" s="231"/>
    </row>
    <row r="1803" spans="4:6" s="310" customFormat="1">
      <c r="D1803" s="212"/>
      <c r="E1803" s="231"/>
      <c r="F1803" s="231"/>
    </row>
    <row r="1804" spans="4:6" s="310" customFormat="1">
      <c r="D1804" s="212"/>
      <c r="E1804" s="231"/>
      <c r="F1804" s="231"/>
    </row>
    <row r="1805" spans="4:6" s="310" customFormat="1">
      <c r="D1805" s="212"/>
      <c r="E1805" s="231"/>
      <c r="F1805" s="231"/>
    </row>
    <row r="1806" spans="4:6" s="310" customFormat="1">
      <c r="D1806" s="212"/>
      <c r="E1806" s="231"/>
      <c r="F1806" s="231"/>
    </row>
    <row r="1807" spans="4:6" s="310" customFormat="1">
      <c r="D1807" s="212"/>
      <c r="E1807" s="231"/>
      <c r="F1807" s="231"/>
    </row>
    <row r="1808" spans="4:6" s="310" customFormat="1">
      <c r="D1808" s="212"/>
      <c r="E1808" s="231"/>
      <c r="F1808" s="231"/>
    </row>
    <row r="1809" spans="4:6" s="310" customFormat="1">
      <c r="D1809" s="212"/>
      <c r="E1809" s="231"/>
      <c r="F1809" s="231"/>
    </row>
    <row r="1810" spans="4:6" s="310" customFormat="1">
      <c r="D1810" s="212"/>
      <c r="E1810" s="231"/>
      <c r="F1810" s="231"/>
    </row>
    <row r="1811" spans="4:6" s="310" customFormat="1">
      <c r="D1811" s="212"/>
      <c r="E1811" s="231"/>
      <c r="F1811" s="231"/>
    </row>
    <row r="1812" spans="4:6" s="310" customFormat="1">
      <c r="D1812" s="212"/>
      <c r="E1812" s="231"/>
      <c r="F1812" s="231"/>
    </row>
    <row r="1813" spans="4:6" s="310" customFormat="1">
      <c r="D1813" s="212"/>
      <c r="E1813" s="231"/>
      <c r="F1813" s="231"/>
    </row>
    <row r="1814" spans="4:6" s="310" customFormat="1">
      <c r="D1814" s="212"/>
      <c r="E1814" s="231"/>
      <c r="F1814" s="231"/>
    </row>
    <row r="1815" spans="4:6" s="310" customFormat="1">
      <c r="D1815" s="212"/>
      <c r="E1815" s="231"/>
      <c r="F1815" s="231"/>
    </row>
    <row r="1816" spans="4:6" s="310" customFormat="1">
      <c r="D1816" s="212"/>
      <c r="E1816" s="231"/>
      <c r="F1816" s="231"/>
    </row>
    <row r="1817" spans="4:6" s="310" customFormat="1">
      <c r="D1817" s="212"/>
      <c r="E1817" s="231"/>
      <c r="F1817" s="231"/>
    </row>
    <row r="1818" spans="4:6" s="310" customFormat="1">
      <c r="D1818" s="212"/>
      <c r="E1818" s="231"/>
      <c r="F1818" s="231"/>
    </row>
    <row r="1819" spans="4:6" s="310" customFormat="1">
      <c r="D1819" s="212"/>
      <c r="E1819" s="231"/>
      <c r="F1819" s="231"/>
    </row>
    <row r="1820" spans="4:6" s="310" customFormat="1">
      <c r="D1820" s="212"/>
      <c r="E1820" s="231"/>
      <c r="F1820" s="231"/>
    </row>
    <row r="1821" spans="4:6" s="310" customFormat="1">
      <c r="D1821" s="212"/>
      <c r="E1821" s="231"/>
      <c r="F1821" s="231"/>
    </row>
    <row r="1822" spans="4:6" s="310" customFormat="1">
      <c r="D1822" s="212"/>
      <c r="E1822" s="231"/>
      <c r="F1822" s="231"/>
    </row>
    <row r="1823" spans="4:6" s="310" customFormat="1">
      <c r="D1823" s="212"/>
      <c r="E1823" s="231"/>
      <c r="F1823" s="231"/>
    </row>
    <row r="1824" spans="4:6" s="310" customFormat="1">
      <c r="D1824" s="212"/>
      <c r="E1824" s="231"/>
      <c r="F1824" s="231"/>
    </row>
    <row r="1825" spans="4:6" s="310" customFormat="1">
      <c r="D1825" s="212"/>
      <c r="E1825" s="231"/>
      <c r="F1825" s="231"/>
    </row>
    <row r="1826" spans="4:6" s="310" customFormat="1">
      <c r="D1826" s="212"/>
      <c r="E1826" s="231"/>
      <c r="F1826" s="231"/>
    </row>
    <row r="1827" spans="4:6" s="310" customFormat="1">
      <c r="D1827" s="212"/>
      <c r="E1827" s="231"/>
      <c r="F1827" s="231"/>
    </row>
    <row r="1828" spans="4:6" s="310" customFormat="1">
      <c r="D1828" s="212"/>
      <c r="E1828" s="231"/>
      <c r="F1828" s="231"/>
    </row>
    <row r="1829" spans="4:6" s="310" customFormat="1">
      <c r="D1829" s="212"/>
      <c r="E1829" s="231"/>
      <c r="F1829" s="231"/>
    </row>
    <row r="1830" spans="4:6" s="310" customFormat="1">
      <c r="D1830" s="212"/>
      <c r="E1830" s="231"/>
      <c r="F1830" s="231"/>
    </row>
    <row r="1831" spans="4:6" s="310" customFormat="1">
      <c r="D1831" s="212"/>
      <c r="E1831" s="231"/>
      <c r="F1831" s="231"/>
    </row>
    <row r="1832" spans="4:6" s="310" customFormat="1">
      <c r="D1832" s="212"/>
      <c r="E1832" s="231"/>
      <c r="F1832" s="231"/>
    </row>
    <row r="1833" spans="4:6" s="310" customFormat="1">
      <c r="D1833" s="212"/>
      <c r="E1833" s="231"/>
      <c r="F1833" s="231"/>
    </row>
    <row r="1834" spans="4:6" s="310" customFormat="1">
      <c r="D1834" s="212"/>
      <c r="E1834" s="231"/>
      <c r="F1834" s="231"/>
    </row>
    <row r="1835" spans="4:6" s="310" customFormat="1">
      <c r="D1835" s="212"/>
      <c r="E1835" s="231"/>
      <c r="F1835" s="231"/>
    </row>
    <row r="1836" spans="4:6" s="310" customFormat="1">
      <c r="D1836" s="212"/>
      <c r="E1836" s="231"/>
      <c r="F1836" s="231"/>
    </row>
    <row r="1837" spans="4:6" s="310" customFormat="1">
      <c r="D1837" s="212"/>
      <c r="E1837" s="231"/>
      <c r="F1837" s="231"/>
    </row>
    <row r="1838" spans="4:6" s="310" customFormat="1">
      <c r="D1838" s="212"/>
      <c r="E1838" s="231"/>
      <c r="F1838" s="231"/>
    </row>
    <row r="1839" spans="4:6" s="310" customFormat="1">
      <c r="D1839" s="212"/>
      <c r="E1839" s="231"/>
      <c r="F1839" s="231"/>
    </row>
    <row r="1840" spans="4:6" s="310" customFormat="1">
      <c r="D1840" s="212"/>
      <c r="E1840" s="231"/>
      <c r="F1840" s="231"/>
    </row>
    <row r="1841" spans="4:6" s="310" customFormat="1">
      <c r="D1841" s="212"/>
      <c r="E1841" s="231"/>
      <c r="F1841" s="231"/>
    </row>
    <row r="1842" spans="4:6" s="310" customFormat="1">
      <c r="D1842" s="212"/>
      <c r="E1842" s="231"/>
      <c r="F1842" s="231"/>
    </row>
    <row r="1843" spans="4:6" s="310" customFormat="1">
      <c r="D1843" s="212"/>
      <c r="E1843" s="231"/>
      <c r="F1843" s="231"/>
    </row>
    <row r="1844" spans="4:6" s="310" customFormat="1">
      <c r="D1844" s="212"/>
      <c r="E1844" s="231"/>
      <c r="F1844" s="231"/>
    </row>
    <row r="1845" spans="4:6" s="310" customFormat="1">
      <c r="D1845" s="212"/>
      <c r="E1845" s="231"/>
      <c r="F1845" s="231"/>
    </row>
    <row r="1846" spans="4:6" s="310" customFormat="1">
      <c r="D1846" s="212"/>
      <c r="E1846" s="231"/>
      <c r="F1846" s="231"/>
    </row>
    <row r="1847" spans="4:6" s="310" customFormat="1">
      <c r="D1847" s="212"/>
      <c r="E1847" s="231"/>
      <c r="F1847" s="231"/>
    </row>
    <row r="1848" spans="4:6" s="310" customFormat="1">
      <c r="D1848" s="212"/>
      <c r="E1848" s="231"/>
      <c r="F1848" s="231"/>
    </row>
    <row r="1849" spans="4:6" s="310" customFormat="1">
      <c r="D1849" s="212"/>
      <c r="E1849" s="231"/>
      <c r="F1849" s="231"/>
    </row>
    <row r="1850" spans="4:6" s="310" customFormat="1">
      <c r="D1850" s="212"/>
      <c r="E1850" s="231"/>
      <c r="F1850" s="231"/>
    </row>
    <row r="1851" spans="4:6" s="310" customFormat="1">
      <c r="D1851" s="212"/>
      <c r="E1851" s="231"/>
      <c r="F1851" s="231"/>
    </row>
    <row r="1852" spans="4:6" s="310" customFormat="1">
      <c r="D1852" s="212"/>
      <c r="E1852" s="231"/>
      <c r="F1852" s="231"/>
    </row>
    <row r="1853" spans="4:6" s="310" customFormat="1">
      <c r="D1853" s="212"/>
      <c r="E1853" s="231"/>
      <c r="F1853" s="231"/>
    </row>
    <row r="1854" spans="4:6" s="310" customFormat="1">
      <c r="D1854" s="212"/>
      <c r="E1854" s="231"/>
      <c r="F1854" s="231"/>
    </row>
    <row r="1855" spans="4:6" s="310" customFormat="1">
      <c r="D1855" s="212"/>
      <c r="E1855" s="231"/>
      <c r="F1855" s="231"/>
    </row>
    <row r="1856" spans="4:6" s="310" customFormat="1">
      <c r="D1856" s="212"/>
      <c r="E1856" s="231"/>
      <c r="F1856" s="231"/>
    </row>
    <row r="1857" spans="4:6" s="310" customFormat="1">
      <c r="D1857" s="212"/>
      <c r="E1857" s="231"/>
      <c r="F1857" s="231"/>
    </row>
    <row r="1858" spans="4:6" s="310" customFormat="1">
      <c r="D1858" s="212"/>
      <c r="E1858" s="231"/>
      <c r="F1858" s="231"/>
    </row>
    <row r="1859" spans="4:6" s="310" customFormat="1">
      <c r="D1859" s="212"/>
      <c r="E1859" s="231"/>
      <c r="F1859" s="231"/>
    </row>
    <row r="1860" spans="4:6" s="310" customFormat="1">
      <c r="D1860" s="212"/>
      <c r="E1860" s="231"/>
      <c r="F1860" s="231"/>
    </row>
    <row r="1861" spans="4:6" s="310" customFormat="1">
      <c r="D1861" s="212"/>
      <c r="E1861" s="231"/>
      <c r="F1861" s="231"/>
    </row>
    <row r="1862" spans="4:6" s="310" customFormat="1">
      <c r="D1862" s="212"/>
      <c r="E1862" s="231"/>
      <c r="F1862" s="231"/>
    </row>
    <row r="1863" spans="4:6" s="310" customFormat="1">
      <c r="D1863" s="212"/>
      <c r="E1863" s="231"/>
      <c r="F1863" s="231"/>
    </row>
    <row r="1864" spans="4:6" s="310" customFormat="1">
      <c r="D1864" s="212"/>
      <c r="E1864" s="231"/>
      <c r="F1864" s="231"/>
    </row>
    <row r="1865" spans="4:6" s="310" customFormat="1">
      <c r="D1865" s="212"/>
      <c r="E1865" s="231"/>
      <c r="F1865" s="231"/>
    </row>
    <row r="1866" spans="4:6" s="310" customFormat="1">
      <c r="D1866" s="212"/>
      <c r="E1866" s="231"/>
      <c r="F1866" s="231"/>
    </row>
    <row r="1867" spans="4:6" s="310" customFormat="1">
      <c r="D1867" s="212"/>
      <c r="E1867" s="231"/>
      <c r="F1867" s="231"/>
    </row>
    <row r="1868" spans="4:6" s="310" customFormat="1">
      <c r="D1868" s="212"/>
      <c r="E1868" s="231"/>
      <c r="F1868" s="231"/>
    </row>
    <row r="1869" spans="4:6" s="310" customFormat="1">
      <c r="D1869" s="212"/>
      <c r="E1869" s="231"/>
      <c r="F1869" s="231"/>
    </row>
    <row r="1870" spans="4:6" s="310" customFormat="1">
      <c r="D1870" s="212"/>
      <c r="E1870" s="231"/>
      <c r="F1870" s="231"/>
    </row>
    <row r="1871" spans="4:6" s="310" customFormat="1">
      <c r="D1871" s="212"/>
      <c r="E1871" s="231"/>
      <c r="F1871" s="231"/>
    </row>
    <row r="1872" spans="4:6" s="310" customFormat="1">
      <c r="D1872" s="212"/>
      <c r="E1872" s="231"/>
      <c r="F1872" s="231"/>
    </row>
    <row r="1873" spans="4:6" s="310" customFormat="1">
      <c r="D1873" s="212"/>
      <c r="E1873" s="231"/>
      <c r="F1873" s="231"/>
    </row>
    <row r="1874" spans="4:6" s="310" customFormat="1">
      <c r="D1874" s="212"/>
      <c r="E1874" s="231"/>
      <c r="F1874" s="231"/>
    </row>
    <row r="1875" spans="4:6" s="310" customFormat="1">
      <c r="D1875" s="212"/>
      <c r="E1875" s="231"/>
      <c r="F1875" s="231"/>
    </row>
    <row r="1876" spans="4:6" s="310" customFormat="1">
      <c r="D1876" s="212"/>
      <c r="E1876" s="231"/>
      <c r="F1876" s="231"/>
    </row>
    <row r="1877" spans="4:6" s="310" customFormat="1">
      <c r="D1877" s="212"/>
      <c r="E1877" s="231"/>
      <c r="F1877" s="231"/>
    </row>
    <row r="1878" spans="4:6" s="310" customFormat="1">
      <c r="D1878" s="212"/>
      <c r="E1878" s="231"/>
      <c r="F1878" s="231"/>
    </row>
    <row r="1879" spans="4:6" s="310" customFormat="1">
      <c r="D1879" s="212"/>
      <c r="E1879" s="231"/>
      <c r="F1879" s="231"/>
    </row>
    <row r="1880" spans="4:6" s="310" customFormat="1">
      <c r="D1880" s="212"/>
      <c r="E1880" s="231"/>
      <c r="F1880" s="231"/>
    </row>
    <row r="1881" spans="4:6" s="310" customFormat="1">
      <c r="D1881" s="212"/>
      <c r="E1881" s="231"/>
      <c r="F1881" s="231"/>
    </row>
    <row r="1882" spans="4:6" s="310" customFormat="1">
      <c r="D1882" s="212"/>
      <c r="E1882" s="231"/>
      <c r="F1882" s="231"/>
    </row>
    <row r="1883" spans="4:6" s="310" customFormat="1">
      <c r="D1883" s="212"/>
      <c r="E1883" s="231"/>
      <c r="F1883" s="231"/>
    </row>
    <row r="1884" spans="4:6" s="310" customFormat="1">
      <c r="D1884" s="212"/>
      <c r="E1884" s="231"/>
      <c r="F1884" s="231"/>
    </row>
    <row r="1885" spans="4:6" s="310" customFormat="1">
      <c r="D1885" s="212"/>
      <c r="E1885" s="231"/>
      <c r="F1885" s="231"/>
    </row>
    <row r="1886" spans="4:6" s="310" customFormat="1">
      <c r="D1886" s="212"/>
      <c r="E1886" s="231"/>
      <c r="F1886" s="231"/>
    </row>
    <row r="1887" spans="4:6" s="310" customFormat="1">
      <c r="D1887" s="212"/>
      <c r="E1887" s="231"/>
      <c r="F1887" s="231"/>
    </row>
    <row r="1888" spans="4:6" s="310" customFormat="1">
      <c r="D1888" s="212"/>
      <c r="E1888" s="231"/>
      <c r="F1888" s="231"/>
    </row>
    <row r="1889" spans="4:6" s="310" customFormat="1">
      <c r="D1889" s="212"/>
      <c r="E1889" s="231"/>
      <c r="F1889" s="231"/>
    </row>
    <row r="1890" spans="4:6" s="310" customFormat="1">
      <c r="D1890" s="212"/>
      <c r="E1890" s="231"/>
      <c r="F1890" s="231"/>
    </row>
    <row r="1891" spans="4:6" s="310" customFormat="1">
      <c r="D1891" s="212"/>
      <c r="E1891" s="231"/>
      <c r="F1891" s="231"/>
    </row>
    <row r="1892" spans="4:6" s="310" customFormat="1">
      <c r="D1892" s="212"/>
      <c r="E1892" s="231"/>
      <c r="F1892" s="231"/>
    </row>
    <row r="1893" spans="4:6" s="310" customFormat="1">
      <c r="D1893" s="212"/>
      <c r="E1893" s="231"/>
      <c r="F1893" s="231"/>
    </row>
    <row r="1894" spans="4:6" s="310" customFormat="1">
      <c r="D1894" s="212"/>
      <c r="E1894" s="231"/>
      <c r="F1894" s="231"/>
    </row>
    <row r="1895" spans="4:6" s="310" customFormat="1">
      <c r="D1895" s="212"/>
      <c r="E1895" s="231"/>
      <c r="F1895" s="231"/>
    </row>
    <row r="1896" spans="4:6" s="310" customFormat="1">
      <c r="D1896" s="212"/>
      <c r="E1896" s="231"/>
      <c r="F1896" s="231"/>
    </row>
    <row r="1897" spans="4:6" s="310" customFormat="1">
      <c r="D1897" s="212"/>
      <c r="E1897" s="231"/>
      <c r="F1897" s="231"/>
    </row>
    <row r="1898" spans="4:6" s="310" customFormat="1">
      <c r="D1898" s="212"/>
      <c r="E1898" s="231"/>
      <c r="F1898" s="231"/>
    </row>
    <row r="1899" spans="4:6" s="310" customFormat="1">
      <c r="D1899" s="212"/>
      <c r="E1899" s="231"/>
      <c r="F1899" s="231"/>
    </row>
    <row r="1900" spans="4:6" s="310" customFormat="1">
      <c r="D1900" s="212"/>
      <c r="E1900" s="231"/>
      <c r="F1900" s="231"/>
    </row>
    <row r="1901" spans="4:6" s="310" customFormat="1">
      <c r="D1901" s="212"/>
      <c r="E1901" s="231"/>
      <c r="F1901" s="231"/>
    </row>
    <row r="1902" spans="4:6" s="310" customFormat="1">
      <c r="D1902" s="212"/>
      <c r="E1902" s="231"/>
      <c r="F1902" s="231"/>
    </row>
    <row r="1903" spans="4:6" s="310" customFormat="1">
      <c r="D1903" s="212"/>
      <c r="E1903" s="231"/>
      <c r="F1903" s="231"/>
    </row>
    <row r="1904" spans="4:6" s="310" customFormat="1">
      <c r="D1904" s="212"/>
      <c r="E1904" s="231"/>
      <c r="F1904" s="231"/>
    </row>
    <row r="1905" spans="4:6" s="310" customFormat="1">
      <c r="D1905" s="212"/>
      <c r="E1905" s="231"/>
      <c r="F1905" s="231"/>
    </row>
    <row r="1906" spans="4:6" s="310" customFormat="1">
      <c r="D1906" s="212"/>
      <c r="E1906" s="231"/>
      <c r="F1906" s="231"/>
    </row>
    <row r="1907" spans="4:6" s="310" customFormat="1">
      <c r="D1907" s="212"/>
      <c r="E1907" s="231"/>
      <c r="F1907" s="231"/>
    </row>
    <row r="1908" spans="4:6" s="310" customFormat="1">
      <c r="D1908" s="212"/>
      <c r="E1908" s="231"/>
      <c r="F1908" s="231"/>
    </row>
    <row r="1909" spans="4:6" s="310" customFormat="1">
      <c r="D1909" s="212"/>
      <c r="E1909" s="231"/>
      <c r="F1909" s="231"/>
    </row>
    <row r="1910" spans="4:6" s="310" customFormat="1">
      <c r="D1910" s="212"/>
      <c r="E1910" s="231"/>
      <c r="F1910" s="231"/>
    </row>
    <row r="1911" spans="4:6" s="310" customFormat="1">
      <c r="D1911" s="212"/>
      <c r="E1911" s="231"/>
      <c r="F1911" s="231"/>
    </row>
    <row r="1912" spans="4:6" s="310" customFormat="1">
      <c r="D1912" s="212"/>
      <c r="E1912" s="231"/>
      <c r="F1912" s="231"/>
    </row>
    <row r="1913" spans="4:6" s="310" customFormat="1">
      <c r="D1913" s="212"/>
      <c r="E1913" s="231"/>
      <c r="F1913" s="231"/>
    </row>
    <row r="1914" spans="4:6" s="310" customFormat="1">
      <c r="D1914" s="212"/>
      <c r="E1914" s="231"/>
      <c r="F1914" s="231"/>
    </row>
    <row r="1915" spans="4:6" s="310" customFormat="1">
      <c r="D1915" s="212"/>
      <c r="E1915" s="231"/>
      <c r="F1915" s="231"/>
    </row>
    <row r="1916" spans="4:6" s="310" customFormat="1">
      <c r="D1916" s="212"/>
      <c r="E1916" s="231"/>
      <c r="F1916" s="231"/>
    </row>
    <row r="1917" spans="4:6" s="310" customFormat="1">
      <c r="D1917" s="212"/>
      <c r="E1917" s="231"/>
      <c r="F1917" s="231"/>
    </row>
    <row r="1918" spans="4:6" s="310" customFormat="1">
      <c r="D1918" s="212"/>
      <c r="E1918" s="231"/>
      <c r="F1918" s="231"/>
    </row>
    <row r="1919" spans="4:6" s="310" customFormat="1">
      <c r="D1919" s="212"/>
      <c r="E1919" s="231"/>
      <c r="F1919" s="231"/>
    </row>
    <row r="1920" spans="4:6" s="310" customFormat="1">
      <c r="D1920" s="212"/>
      <c r="E1920" s="231"/>
      <c r="F1920" s="231"/>
    </row>
    <row r="1921" spans="4:6" s="310" customFormat="1">
      <c r="D1921" s="212"/>
      <c r="E1921" s="231"/>
      <c r="F1921" s="231"/>
    </row>
    <row r="1922" spans="4:6" s="310" customFormat="1">
      <c r="D1922" s="212"/>
      <c r="E1922" s="231"/>
      <c r="F1922" s="231"/>
    </row>
    <row r="1923" spans="4:6" s="310" customFormat="1">
      <c r="D1923" s="212"/>
      <c r="E1923" s="231"/>
      <c r="F1923" s="231"/>
    </row>
    <row r="1924" spans="4:6" s="310" customFormat="1">
      <c r="D1924" s="212"/>
      <c r="E1924" s="231"/>
      <c r="F1924" s="231"/>
    </row>
    <row r="1925" spans="4:6" s="310" customFormat="1">
      <c r="D1925" s="212"/>
      <c r="E1925" s="231"/>
      <c r="F1925" s="231"/>
    </row>
    <row r="1926" spans="4:6" s="310" customFormat="1">
      <c r="D1926" s="212"/>
      <c r="E1926" s="231"/>
      <c r="F1926" s="231"/>
    </row>
    <row r="1927" spans="4:6" s="310" customFormat="1">
      <c r="D1927" s="212"/>
      <c r="E1927" s="231"/>
      <c r="F1927" s="231"/>
    </row>
    <row r="1928" spans="4:6" s="310" customFormat="1">
      <c r="D1928" s="212"/>
      <c r="E1928" s="231"/>
      <c r="F1928" s="231"/>
    </row>
    <row r="1929" spans="4:6" s="310" customFormat="1">
      <c r="D1929" s="212"/>
      <c r="E1929" s="231"/>
      <c r="F1929" s="231"/>
    </row>
    <row r="1930" spans="4:6" s="310" customFormat="1">
      <c r="D1930" s="212"/>
      <c r="E1930" s="231"/>
      <c r="F1930" s="231"/>
    </row>
    <row r="1931" spans="4:6" s="310" customFormat="1">
      <c r="D1931" s="212"/>
      <c r="E1931" s="231"/>
      <c r="F1931" s="231"/>
    </row>
    <row r="1932" spans="4:6" s="310" customFormat="1">
      <c r="D1932" s="212"/>
      <c r="E1932" s="231"/>
      <c r="F1932" s="231"/>
    </row>
    <row r="1933" spans="4:6" s="310" customFormat="1">
      <c r="D1933" s="212"/>
      <c r="E1933" s="231"/>
      <c r="F1933" s="231"/>
    </row>
    <row r="1934" spans="4:6" s="310" customFormat="1">
      <c r="D1934" s="212"/>
      <c r="E1934" s="231"/>
      <c r="F1934" s="231"/>
    </row>
    <row r="1935" spans="4:6" s="310" customFormat="1">
      <c r="D1935" s="212"/>
      <c r="E1935" s="231"/>
      <c r="F1935" s="231"/>
    </row>
    <row r="1936" spans="4:6" s="310" customFormat="1">
      <c r="D1936" s="212"/>
      <c r="E1936" s="231"/>
      <c r="F1936" s="231"/>
    </row>
    <row r="1937" spans="4:6" s="310" customFormat="1">
      <c r="D1937" s="212"/>
      <c r="E1937" s="231"/>
      <c r="F1937" s="231"/>
    </row>
    <row r="1938" spans="4:6" s="310" customFormat="1">
      <c r="D1938" s="212"/>
      <c r="E1938" s="231"/>
      <c r="F1938" s="231"/>
    </row>
    <row r="1939" spans="4:6" s="310" customFormat="1">
      <c r="D1939" s="212"/>
      <c r="E1939" s="231"/>
      <c r="F1939" s="231"/>
    </row>
    <row r="1940" spans="4:6" s="310" customFormat="1">
      <c r="D1940" s="212"/>
      <c r="E1940" s="231"/>
      <c r="F1940" s="231"/>
    </row>
    <row r="1941" spans="4:6" s="310" customFormat="1">
      <c r="D1941" s="212"/>
      <c r="E1941" s="231"/>
      <c r="F1941" s="231"/>
    </row>
    <row r="1942" spans="4:6" s="310" customFormat="1">
      <c r="D1942" s="212"/>
      <c r="E1942" s="231"/>
      <c r="F1942" s="231"/>
    </row>
    <row r="1943" spans="4:6" s="310" customFormat="1">
      <c r="D1943" s="212"/>
      <c r="E1943" s="231"/>
      <c r="F1943" s="231"/>
    </row>
    <row r="1944" spans="4:6" s="310" customFormat="1">
      <c r="D1944" s="212"/>
      <c r="E1944" s="231"/>
      <c r="F1944" s="231"/>
    </row>
    <row r="1945" spans="4:6" s="310" customFormat="1">
      <c r="D1945" s="212"/>
      <c r="E1945" s="231"/>
      <c r="F1945" s="231"/>
    </row>
    <row r="1946" spans="4:6" s="310" customFormat="1">
      <c r="D1946" s="212"/>
      <c r="E1946" s="231"/>
      <c r="F1946" s="231"/>
    </row>
    <row r="1947" spans="4:6" s="310" customFormat="1">
      <c r="D1947" s="212"/>
      <c r="E1947" s="231"/>
      <c r="F1947" s="231"/>
    </row>
    <row r="1948" spans="4:6" s="310" customFormat="1">
      <c r="D1948" s="212"/>
      <c r="E1948" s="231"/>
      <c r="F1948" s="231"/>
    </row>
    <row r="1949" spans="4:6" s="310" customFormat="1">
      <c r="D1949" s="212"/>
      <c r="E1949" s="231"/>
      <c r="F1949" s="231"/>
    </row>
    <row r="1950" spans="4:6" s="310" customFormat="1">
      <c r="D1950" s="212"/>
      <c r="E1950" s="231"/>
      <c r="F1950" s="231"/>
    </row>
    <row r="1951" spans="4:6" s="310" customFormat="1">
      <c r="D1951" s="212"/>
      <c r="E1951" s="231"/>
      <c r="F1951" s="231"/>
    </row>
    <row r="1952" spans="4:6" s="310" customFormat="1">
      <c r="D1952" s="212"/>
      <c r="E1952" s="231"/>
      <c r="F1952" s="231"/>
    </row>
    <row r="1953" spans="4:6" s="310" customFormat="1">
      <c r="D1953" s="212"/>
      <c r="E1953" s="231"/>
      <c r="F1953" s="231"/>
    </row>
    <row r="1954" spans="4:6" s="310" customFormat="1">
      <c r="D1954" s="212"/>
      <c r="E1954" s="231"/>
      <c r="F1954" s="231"/>
    </row>
    <row r="1955" spans="4:6" s="310" customFormat="1">
      <c r="D1955" s="212"/>
      <c r="E1955" s="231"/>
      <c r="F1955" s="231"/>
    </row>
    <row r="1956" spans="4:6" s="310" customFormat="1">
      <c r="D1956" s="212"/>
      <c r="E1956" s="231"/>
      <c r="F1956" s="231"/>
    </row>
    <row r="1957" spans="4:6" s="310" customFormat="1">
      <c r="D1957" s="212"/>
      <c r="E1957" s="231"/>
      <c r="F1957" s="231"/>
    </row>
    <row r="1958" spans="4:6" s="310" customFormat="1">
      <c r="D1958" s="212"/>
      <c r="E1958" s="231"/>
      <c r="F1958" s="231"/>
    </row>
    <row r="1959" spans="4:6" s="310" customFormat="1">
      <c r="D1959" s="212"/>
      <c r="E1959" s="231"/>
      <c r="F1959" s="231"/>
    </row>
    <row r="1960" spans="4:6" s="310" customFormat="1">
      <c r="D1960" s="212"/>
      <c r="E1960" s="231"/>
      <c r="F1960" s="231"/>
    </row>
    <row r="1961" spans="4:6" s="310" customFormat="1">
      <c r="D1961" s="212"/>
      <c r="E1961" s="231"/>
      <c r="F1961" s="231"/>
    </row>
    <row r="1962" spans="4:6" s="310" customFormat="1">
      <c r="D1962" s="212"/>
      <c r="E1962" s="231"/>
      <c r="F1962" s="231"/>
    </row>
    <row r="1963" spans="4:6" s="310" customFormat="1">
      <c r="D1963" s="212"/>
      <c r="E1963" s="231"/>
      <c r="F1963" s="231"/>
    </row>
    <row r="1964" spans="4:6" s="310" customFormat="1">
      <c r="D1964" s="212"/>
      <c r="E1964" s="231"/>
      <c r="F1964" s="231"/>
    </row>
    <row r="1965" spans="4:6" s="310" customFormat="1">
      <c r="D1965" s="212"/>
      <c r="E1965" s="231"/>
      <c r="F1965" s="231"/>
    </row>
    <row r="1966" spans="4:6" s="310" customFormat="1">
      <c r="D1966" s="212"/>
      <c r="E1966" s="231"/>
      <c r="F1966" s="231"/>
    </row>
    <row r="1967" spans="4:6" s="310" customFormat="1">
      <c r="D1967" s="212"/>
      <c r="E1967" s="231"/>
      <c r="F1967" s="231"/>
    </row>
    <row r="1968" spans="4:6" s="310" customFormat="1">
      <c r="D1968" s="212"/>
      <c r="E1968" s="231"/>
      <c r="F1968" s="231"/>
    </row>
    <row r="1969" spans="4:6" s="310" customFormat="1">
      <c r="D1969" s="212"/>
      <c r="E1969" s="231"/>
      <c r="F1969" s="231"/>
    </row>
    <row r="1970" spans="4:6" s="310" customFormat="1">
      <c r="D1970" s="212"/>
      <c r="E1970" s="231"/>
      <c r="F1970" s="231"/>
    </row>
    <row r="1971" spans="4:6" s="310" customFormat="1">
      <c r="D1971" s="212"/>
      <c r="E1971" s="231"/>
      <c r="F1971" s="231"/>
    </row>
    <row r="1972" spans="4:6" s="310" customFormat="1">
      <c r="D1972" s="212"/>
      <c r="E1972" s="231"/>
      <c r="F1972" s="231"/>
    </row>
    <row r="1973" spans="4:6" s="310" customFormat="1">
      <c r="D1973" s="212"/>
      <c r="E1973" s="231"/>
      <c r="F1973" s="231"/>
    </row>
    <row r="1974" spans="4:6" s="310" customFormat="1">
      <c r="D1974" s="212"/>
      <c r="E1974" s="231"/>
      <c r="F1974" s="231"/>
    </row>
    <row r="1975" spans="4:6" s="310" customFormat="1">
      <c r="D1975" s="212"/>
      <c r="E1975" s="231"/>
      <c r="F1975" s="231"/>
    </row>
    <row r="1976" spans="4:6" s="310" customFormat="1">
      <c r="D1976" s="212"/>
      <c r="E1976" s="231"/>
      <c r="F1976" s="231"/>
    </row>
    <row r="1977" spans="4:6" s="310" customFormat="1">
      <c r="D1977" s="212"/>
      <c r="E1977" s="231"/>
      <c r="F1977" s="231"/>
    </row>
    <row r="1978" spans="4:6" s="310" customFormat="1">
      <c r="D1978" s="212"/>
      <c r="E1978" s="231"/>
      <c r="F1978" s="231"/>
    </row>
    <row r="1979" spans="4:6" s="310" customFormat="1">
      <c r="D1979" s="212"/>
      <c r="E1979" s="231"/>
      <c r="F1979" s="231"/>
    </row>
    <row r="1980" spans="4:6" s="310" customFormat="1">
      <c r="D1980" s="212"/>
      <c r="E1980" s="231"/>
      <c r="F1980" s="231"/>
    </row>
    <row r="1981" spans="4:6" s="310" customFormat="1">
      <c r="D1981" s="212"/>
      <c r="E1981" s="231"/>
      <c r="F1981" s="231"/>
    </row>
    <row r="1982" spans="4:6" s="310" customFormat="1">
      <c r="D1982" s="212"/>
      <c r="E1982" s="231"/>
      <c r="F1982" s="231"/>
    </row>
    <row r="1983" spans="4:6" s="310" customFormat="1">
      <c r="D1983" s="212"/>
      <c r="E1983" s="231"/>
      <c r="F1983" s="231"/>
    </row>
    <row r="1984" spans="4:6" s="310" customFormat="1">
      <c r="D1984" s="212"/>
      <c r="E1984" s="231"/>
      <c r="F1984" s="231"/>
    </row>
    <row r="1985" spans="4:6" s="310" customFormat="1">
      <c r="D1985" s="212"/>
      <c r="E1985" s="231"/>
      <c r="F1985" s="231"/>
    </row>
    <row r="1986" spans="4:6" s="310" customFormat="1">
      <c r="D1986" s="212"/>
      <c r="E1986" s="231"/>
      <c r="F1986" s="231"/>
    </row>
    <row r="1987" spans="4:6" s="310" customFormat="1">
      <c r="D1987" s="212"/>
      <c r="E1987" s="231"/>
      <c r="F1987" s="231"/>
    </row>
    <row r="1988" spans="4:6" s="310" customFormat="1">
      <c r="D1988" s="212"/>
      <c r="E1988" s="231"/>
      <c r="F1988" s="231"/>
    </row>
    <row r="1989" spans="4:6" s="310" customFormat="1">
      <c r="D1989" s="212"/>
      <c r="E1989" s="231"/>
      <c r="F1989" s="231"/>
    </row>
    <row r="1990" spans="4:6" s="310" customFormat="1">
      <c r="D1990" s="212"/>
      <c r="E1990" s="231"/>
      <c r="F1990" s="231"/>
    </row>
    <row r="1991" spans="4:6" s="310" customFormat="1">
      <c r="D1991" s="212"/>
      <c r="E1991" s="231"/>
      <c r="F1991" s="231"/>
    </row>
    <row r="1992" spans="4:6" s="310" customFormat="1">
      <c r="D1992" s="212"/>
      <c r="E1992" s="231"/>
      <c r="F1992" s="231"/>
    </row>
    <row r="1993" spans="4:6" s="310" customFormat="1">
      <c r="D1993" s="212"/>
      <c r="E1993" s="231"/>
      <c r="F1993" s="231"/>
    </row>
    <row r="1994" spans="4:6" s="310" customFormat="1">
      <c r="D1994" s="212"/>
      <c r="E1994" s="231"/>
      <c r="F1994" s="231"/>
    </row>
    <row r="1995" spans="4:6" s="310" customFormat="1">
      <c r="D1995" s="212"/>
      <c r="E1995" s="231"/>
      <c r="F1995" s="231"/>
    </row>
    <row r="1996" spans="4:6" s="310" customFormat="1">
      <c r="D1996" s="212"/>
      <c r="E1996" s="231"/>
      <c r="F1996" s="231"/>
    </row>
    <row r="1997" spans="4:6" s="310" customFormat="1">
      <c r="D1997" s="212"/>
      <c r="E1997" s="231"/>
      <c r="F1997" s="231"/>
    </row>
    <row r="1998" spans="4:6" s="310" customFormat="1">
      <c r="D1998" s="212"/>
      <c r="E1998" s="231"/>
      <c r="F1998" s="231"/>
    </row>
    <row r="1999" spans="4:6" s="310" customFormat="1">
      <c r="D1999" s="212"/>
      <c r="E1999" s="231"/>
      <c r="F1999" s="231"/>
    </row>
    <row r="2000" spans="4:6" s="310" customFormat="1">
      <c r="D2000" s="212"/>
      <c r="E2000" s="231"/>
      <c r="F2000" s="231"/>
    </row>
    <row r="2001" spans="4:6" s="310" customFormat="1">
      <c r="D2001" s="212"/>
      <c r="E2001" s="231"/>
      <c r="F2001" s="231"/>
    </row>
    <row r="2002" spans="4:6" s="310" customFormat="1">
      <c r="D2002" s="212"/>
      <c r="E2002" s="231"/>
      <c r="F2002" s="231"/>
    </row>
    <row r="2003" spans="4:6" s="310" customFormat="1">
      <c r="D2003" s="212"/>
      <c r="E2003" s="231"/>
      <c r="F2003" s="231"/>
    </row>
    <row r="2004" spans="4:6" s="310" customFormat="1">
      <c r="D2004" s="212"/>
      <c r="E2004" s="231"/>
      <c r="F2004" s="231"/>
    </row>
    <row r="2005" spans="4:6" s="310" customFormat="1">
      <c r="D2005" s="212"/>
      <c r="E2005" s="231"/>
      <c r="F2005" s="231"/>
    </row>
    <row r="2006" spans="4:6" s="310" customFormat="1">
      <c r="D2006" s="212"/>
      <c r="E2006" s="231"/>
      <c r="F2006" s="231"/>
    </row>
    <row r="2007" spans="4:6" s="310" customFormat="1">
      <c r="D2007" s="212"/>
      <c r="E2007" s="231"/>
      <c r="F2007" s="231"/>
    </row>
    <row r="2008" spans="4:6" s="310" customFormat="1">
      <c r="D2008" s="212"/>
      <c r="E2008" s="231"/>
      <c r="F2008" s="231"/>
    </row>
    <row r="2009" spans="4:6" s="310" customFormat="1">
      <c r="D2009" s="212"/>
      <c r="E2009" s="231"/>
      <c r="F2009" s="231"/>
    </row>
    <row r="2010" spans="4:6" s="310" customFormat="1">
      <c r="D2010" s="212"/>
      <c r="E2010" s="231"/>
      <c r="F2010" s="231"/>
    </row>
    <row r="2011" spans="4:6" s="310" customFormat="1">
      <c r="D2011" s="212"/>
      <c r="E2011" s="231"/>
      <c r="F2011" s="231"/>
    </row>
    <row r="2012" spans="4:6" s="310" customFormat="1">
      <c r="D2012" s="212"/>
      <c r="E2012" s="231"/>
      <c r="F2012" s="231"/>
    </row>
    <row r="2013" spans="4:6" s="310" customFormat="1">
      <c r="D2013" s="212"/>
      <c r="E2013" s="231"/>
      <c r="F2013" s="231"/>
    </row>
    <row r="2014" spans="4:6" s="310" customFormat="1">
      <c r="D2014" s="212"/>
      <c r="E2014" s="231"/>
      <c r="F2014" s="231"/>
    </row>
    <row r="2015" spans="4:6" s="310" customFormat="1">
      <c r="D2015" s="212"/>
      <c r="E2015" s="231"/>
      <c r="F2015" s="231"/>
    </row>
    <row r="2016" spans="4:6" s="310" customFormat="1">
      <c r="D2016" s="212"/>
      <c r="E2016" s="231"/>
      <c r="F2016" s="231"/>
    </row>
    <row r="2017" spans="4:6" s="310" customFormat="1">
      <c r="D2017" s="212"/>
      <c r="E2017" s="231"/>
      <c r="F2017" s="231"/>
    </row>
    <row r="2018" spans="4:6" s="310" customFormat="1">
      <c r="D2018" s="212"/>
      <c r="E2018" s="231"/>
      <c r="F2018" s="231"/>
    </row>
    <row r="2019" spans="4:6" s="310" customFormat="1">
      <c r="D2019" s="212"/>
      <c r="E2019" s="231"/>
      <c r="F2019" s="231"/>
    </row>
    <row r="2020" spans="4:6" s="310" customFormat="1">
      <c r="D2020" s="212"/>
      <c r="E2020" s="231"/>
      <c r="F2020" s="231"/>
    </row>
    <row r="2021" spans="4:6" s="310" customFormat="1">
      <c r="D2021" s="212"/>
      <c r="E2021" s="231"/>
      <c r="F2021" s="231"/>
    </row>
    <row r="2022" spans="4:6" s="310" customFormat="1">
      <c r="D2022" s="212"/>
      <c r="E2022" s="231"/>
      <c r="F2022" s="231"/>
    </row>
    <row r="2023" spans="4:6" s="310" customFormat="1">
      <c r="D2023" s="212"/>
      <c r="E2023" s="231"/>
      <c r="F2023" s="231"/>
    </row>
    <row r="2024" spans="4:6" s="310" customFormat="1">
      <c r="D2024" s="212"/>
      <c r="E2024" s="231"/>
      <c r="F2024" s="231"/>
    </row>
    <row r="2025" spans="4:6" s="310" customFormat="1">
      <c r="D2025" s="212"/>
      <c r="E2025" s="231"/>
      <c r="F2025" s="231"/>
    </row>
    <row r="2026" spans="4:6" s="310" customFormat="1">
      <c r="D2026" s="212"/>
      <c r="E2026" s="231"/>
      <c r="F2026" s="231"/>
    </row>
    <row r="2027" spans="4:6" s="310" customFormat="1">
      <c r="D2027" s="212"/>
      <c r="E2027" s="231"/>
      <c r="F2027" s="231"/>
    </row>
    <row r="2028" spans="4:6" s="310" customFormat="1">
      <c r="D2028" s="212"/>
      <c r="E2028" s="231"/>
      <c r="F2028" s="231"/>
    </row>
    <row r="2029" spans="4:6" s="310" customFormat="1">
      <c r="D2029" s="212"/>
      <c r="E2029" s="231"/>
      <c r="F2029" s="231"/>
    </row>
    <row r="2030" spans="4:6" s="310" customFormat="1">
      <c r="D2030" s="212"/>
      <c r="E2030" s="231"/>
      <c r="F2030" s="231"/>
    </row>
    <row r="2031" spans="4:6" s="310" customFormat="1">
      <c r="D2031" s="212"/>
      <c r="E2031" s="231"/>
      <c r="F2031" s="231"/>
    </row>
    <row r="2032" spans="4:6" s="310" customFormat="1">
      <c r="D2032" s="212"/>
      <c r="E2032" s="231"/>
      <c r="F2032" s="231"/>
    </row>
    <row r="2033" spans="4:6" s="310" customFormat="1">
      <c r="D2033" s="212"/>
      <c r="E2033" s="231"/>
      <c r="F2033" s="231"/>
    </row>
    <row r="2034" spans="4:6" s="310" customFormat="1">
      <c r="D2034" s="212"/>
      <c r="E2034" s="231"/>
      <c r="F2034" s="231"/>
    </row>
    <row r="2035" spans="4:6" s="310" customFormat="1">
      <c r="D2035" s="212"/>
      <c r="E2035" s="231"/>
      <c r="F2035" s="231"/>
    </row>
    <row r="2036" spans="4:6" s="310" customFormat="1">
      <c r="D2036" s="212"/>
      <c r="E2036" s="231"/>
      <c r="F2036" s="231"/>
    </row>
    <row r="2037" spans="4:6" s="310" customFormat="1">
      <c r="D2037" s="212"/>
      <c r="E2037" s="231"/>
      <c r="F2037" s="231"/>
    </row>
    <row r="2038" spans="4:6" s="310" customFormat="1">
      <c r="D2038" s="212"/>
      <c r="E2038" s="231"/>
      <c r="F2038" s="231"/>
    </row>
    <row r="2039" spans="4:6" s="310" customFormat="1">
      <c r="D2039" s="212"/>
      <c r="E2039" s="231"/>
      <c r="F2039" s="231"/>
    </row>
    <row r="2040" spans="4:6" s="310" customFormat="1">
      <c r="D2040" s="212"/>
      <c r="E2040" s="231"/>
      <c r="F2040" s="231"/>
    </row>
    <row r="2041" spans="4:6" s="310" customFormat="1">
      <c r="D2041" s="212"/>
      <c r="E2041" s="231"/>
      <c r="F2041" s="231"/>
    </row>
    <row r="2042" spans="4:6" s="310" customFormat="1">
      <c r="D2042" s="212"/>
      <c r="E2042" s="231"/>
      <c r="F2042" s="231"/>
    </row>
    <row r="2043" spans="4:6" s="310" customFormat="1">
      <c r="D2043" s="212"/>
      <c r="E2043" s="231"/>
      <c r="F2043" s="231"/>
    </row>
    <row r="2044" spans="4:6" s="310" customFormat="1">
      <c r="D2044" s="212"/>
      <c r="E2044" s="231"/>
      <c r="F2044" s="231"/>
    </row>
    <row r="2045" spans="4:6" s="310" customFormat="1">
      <c r="D2045" s="212"/>
      <c r="E2045" s="231"/>
      <c r="F2045" s="231"/>
    </row>
    <row r="2046" spans="4:6" s="310" customFormat="1">
      <c r="D2046" s="212"/>
      <c r="E2046" s="231"/>
      <c r="F2046" s="231"/>
    </row>
    <row r="2047" spans="4:6" s="310" customFormat="1">
      <c r="D2047" s="212"/>
      <c r="E2047" s="231"/>
      <c r="F2047" s="231"/>
    </row>
    <row r="2048" spans="4:6" s="310" customFormat="1">
      <c r="D2048" s="212"/>
      <c r="E2048" s="231"/>
      <c r="F2048" s="231"/>
    </row>
    <row r="2049" spans="4:6" s="310" customFormat="1">
      <c r="D2049" s="212"/>
      <c r="E2049" s="231"/>
      <c r="F2049" s="231"/>
    </row>
    <row r="2050" spans="4:6" s="310" customFormat="1">
      <c r="D2050" s="212"/>
      <c r="E2050" s="231"/>
      <c r="F2050" s="231"/>
    </row>
    <row r="2051" spans="4:6" s="310" customFormat="1">
      <c r="D2051" s="212"/>
      <c r="E2051" s="231"/>
      <c r="F2051" s="231"/>
    </row>
    <row r="2052" spans="4:6" s="310" customFormat="1">
      <c r="D2052" s="212"/>
      <c r="E2052" s="231"/>
      <c r="F2052" s="231"/>
    </row>
    <row r="2053" spans="4:6" s="310" customFormat="1">
      <c r="D2053" s="212"/>
      <c r="E2053" s="231"/>
      <c r="F2053" s="231"/>
    </row>
    <row r="2054" spans="4:6" s="310" customFormat="1">
      <c r="D2054" s="212"/>
      <c r="E2054" s="231"/>
      <c r="F2054" s="231"/>
    </row>
    <row r="2055" spans="4:6" s="310" customFormat="1">
      <c r="D2055" s="212"/>
      <c r="E2055" s="231"/>
      <c r="F2055" s="231"/>
    </row>
    <row r="2056" spans="4:6" s="310" customFormat="1">
      <c r="D2056" s="212"/>
      <c r="E2056" s="231"/>
      <c r="F2056" s="231"/>
    </row>
    <row r="2057" spans="4:6" s="310" customFormat="1">
      <c r="D2057" s="212"/>
      <c r="E2057" s="231"/>
      <c r="F2057" s="231"/>
    </row>
    <row r="2058" spans="4:6" s="310" customFormat="1">
      <c r="D2058" s="212"/>
      <c r="E2058" s="231"/>
      <c r="F2058" s="231"/>
    </row>
    <row r="2059" spans="4:6" s="310" customFormat="1">
      <c r="D2059" s="212"/>
      <c r="E2059" s="231"/>
      <c r="F2059" s="231"/>
    </row>
    <row r="2060" spans="4:6" s="310" customFormat="1">
      <c r="D2060" s="212"/>
      <c r="E2060" s="231"/>
      <c r="F2060" s="231"/>
    </row>
    <row r="2061" spans="4:6" s="310" customFormat="1">
      <c r="D2061" s="212"/>
      <c r="E2061" s="231"/>
      <c r="F2061" s="231"/>
    </row>
    <row r="2062" spans="4:6" s="310" customFormat="1">
      <c r="D2062" s="212"/>
      <c r="E2062" s="231"/>
      <c r="F2062" s="231"/>
    </row>
    <row r="2063" spans="4:6" s="310" customFormat="1">
      <c r="D2063" s="212"/>
      <c r="E2063" s="231"/>
      <c r="F2063" s="231"/>
    </row>
    <row r="2064" spans="4:6" s="310" customFormat="1">
      <c r="D2064" s="212"/>
      <c r="E2064" s="231"/>
      <c r="F2064" s="231"/>
    </row>
    <row r="2065" spans="4:6" s="310" customFormat="1">
      <c r="D2065" s="212"/>
      <c r="E2065" s="231"/>
      <c r="F2065" s="231"/>
    </row>
    <row r="2066" spans="4:6" s="310" customFormat="1">
      <c r="D2066" s="212"/>
      <c r="E2066" s="231"/>
      <c r="F2066" s="231"/>
    </row>
    <row r="2067" spans="4:6" s="310" customFormat="1">
      <c r="D2067" s="212"/>
      <c r="E2067" s="231"/>
      <c r="F2067" s="231"/>
    </row>
    <row r="2068" spans="4:6" s="310" customFormat="1">
      <c r="D2068" s="212"/>
      <c r="E2068" s="231"/>
      <c r="F2068" s="231"/>
    </row>
    <row r="2069" spans="4:6" s="310" customFormat="1">
      <c r="D2069" s="212"/>
      <c r="E2069" s="231"/>
      <c r="F2069" s="231"/>
    </row>
    <row r="2070" spans="4:6" s="310" customFormat="1">
      <c r="D2070" s="212"/>
      <c r="E2070" s="231"/>
      <c r="F2070" s="231"/>
    </row>
    <row r="2071" spans="4:6" s="310" customFormat="1">
      <c r="D2071" s="212"/>
      <c r="E2071" s="231"/>
      <c r="F2071" s="231"/>
    </row>
    <row r="2072" spans="4:6" s="310" customFormat="1">
      <c r="D2072" s="212"/>
      <c r="E2072" s="231"/>
      <c r="F2072" s="231"/>
    </row>
    <row r="2073" spans="4:6" s="310" customFormat="1">
      <c r="D2073" s="212"/>
      <c r="E2073" s="231"/>
      <c r="F2073" s="231"/>
    </row>
    <row r="2074" spans="4:6" s="310" customFormat="1">
      <c r="D2074" s="212"/>
      <c r="E2074" s="231"/>
      <c r="F2074" s="231"/>
    </row>
    <row r="2075" spans="4:6" s="310" customFormat="1">
      <c r="D2075" s="212"/>
      <c r="E2075" s="231"/>
      <c r="F2075" s="231"/>
    </row>
    <row r="2076" spans="4:6" s="310" customFormat="1">
      <c r="D2076" s="212"/>
      <c r="E2076" s="231"/>
      <c r="F2076" s="231"/>
    </row>
    <row r="2077" spans="4:6" s="310" customFormat="1">
      <c r="D2077" s="212"/>
      <c r="E2077" s="231"/>
      <c r="F2077" s="231"/>
    </row>
    <row r="2078" spans="4:6" s="310" customFormat="1">
      <c r="D2078" s="212"/>
      <c r="E2078" s="231"/>
      <c r="F2078" s="231"/>
    </row>
    <row r="2079" spans="4:6" s="310" customFormat="1">
      <c r="D2079" s="212"/>
      <c r="E2079" s="231"/>
      <c r="F2079" s="231"/>
    </row>
    <row r="2080" spans="4:6" s="310" customFormat="1">
      <c r="D2080" s="212"/>
      <c r="E2080" s="231"/>
      <c r="F2080" s="231"/>
    </row>
    <row r="2081" spans="4:6" s="310" customFormat="1">
      <c r="D2081" s="212"/>
      <c r="E2081" s="231"/>
      <c r="F2081" s="231"/>
    </row>
    <row r="2082" spans="4:6" s="310" customFormat="1">
      <c r="D2082" s="212"/>
      <c r="E2082" s="231"/>
      <c r="F2082" s="231"/>
    </row>
    <row r="2083" spans="4:6" s="310" customFormat="1">
      <c r="D2083" s="212"/>
      <c r="E2083" s="231"/>
      <c r="F2083" s="231"/>
    </row>
    <row r="2084" spans="4:6" s="310" customFormat="1">
      <c r="D2084" s="212"/>
      <c r="E2084" s="231"/>
      <c r="F2084" s="231"/>
    </row>
    <row r="2085" spans="4:6" s="310" customFormat="1">
      <c r="D2085" s="212"/>
      <c r="E2085" s="231"/>
      <c r="F2085" s="231"/>
    </row>
    <row r="2086" spans="4:6" s="310" customFormat="1">
      <c r="D2086" s="212"/>
      <c r="E2086" s="231"/>
      <c r="F2086" s="231"/>
    </row>
    <row r="2087" spans="4:6" s="310" customFormat="1">
      <c r="D2087" s="212"/>
      <c r="E2087" s="231"/>
      <c r="F2087" s="231"/>
    </row>
    <row r="2088" spans="4:6" s="310" customFormat="1">
      <c r="D2088" s="212"/>
      <c r="E2088" s="231"/>
      <c r="F2088" s="231"/>
    </row>
    <row r="2089" spans="4:6" s="310" customFormat="1">
      <c r="D2089" s="212"/>
      <c r="E2089" s="231"/>
      <c r="F2089" s="231"/>
    </row>
    <row r="2090" spans="4:6" s="310" customFormat="1">
      <c r="D2090" s="212"/>
      <c r="E2090" s="231"/>
      <c r="F2090" s="231"/>
    </row>
    <row r="2091" spans="4:6" s="310" customFormat="1">
      <c r="D2091" s="212"/>
      <c r="E2091" s="231"/>
      <c r="F2091" s="231"/>
    </row>
    <row r="2092" spans="4:6" s="310" customFormat="1">
      <c r="D2092" s="212"/>
      <c r="E2092" s="231"/>
      <c r="F2092" s="231"/>
    </row>
    <row r="2093" spans="4:6" s="310" customFormat="1">
      <c r="D2093" s="212"/>
      <c r="E2093" s="231"/>
      <c r="F2093" s="231"/>
    </row>
    <row r="2094" spans="4:6" s="310" customFormat="1">
      <c r="D2094" s="212"/>
      <c r="E2094" s="231"/>
      <c r="F2094" s="231"/>
    </row>
    <row r="2095" spans="4:6" s="310" customFormat="1">
      <c r="D2095" s="212"/>
      <c r="E2095" s="231"/>
      <c r="F2095" s="231"/>
    </row>
    <row r="2096" spans="4:6" s="310" customFormat="1">
      <c r="D2096" s="212"/>
      <c r="E2096" s="231"/>
      <c r="F2096" s="231"/>
    </row>
    <row r="2097" spans="4:6" s="310" customFormat="1">
      <c r="D2097" s="212"/>
      <c r="E2097" s="231"/>
      <c r="F2097" s="231"/>
    </row>
    <row r="2098" spans="4:6" s="310" customFormat="1">
      <c r="D2098" s="212"/>
      <c r="E2098" s="231"/>
      <c r="F2098" s="231"/>
    </row>
    <row r="2099" spans="4:6" s="310" customFormat="1">
      <c r="D2099" s="212"/>
      <c r="E2099" s="231"/>
      <c r="F2099" s="231"/>
    </row>
    <row r="2100" spans="4:6" s="310" customFormat="1">
      <c r="D2100" s="212"/>
      <c r="E2100" s="231"/>
      <c r="F2100" s="231"/>
    </row>
    <row r="2101" spans="4:6" s="310" customFormat="1">
      <c r="D2101" s="212"/>
      <c r="E2101" s="231"/>
      <c r="F2101" s="231"/>
    </row>
    <row r="2102" spans="4:6" s="310" customFormat="1">
      <c r="D2102" s="212"/>
      <c r="E2102" s="231"/>
      <c r="F2102" s="231"/>
    </row>
    <row r="2103" spans="4:6" s="310" customFormat="1">
      <c r="D2103" s="212"/>
      <c r="E2103" s="231"/>
      <c r="F2103" s="231"/>
    </row>
    <row r="2104" spans="4:6" s="310" customFormat="1">
      <c r="D2104" s="212"/>
      <c r="E2104" s="231"/>
      <c r="F2104" s="231"/>
    </row>
    <row r="2105" spans="4:6" s="310" customFormat="1">
      <c r="D2105" s="212"/>
      <c r="E2105" s="231"/>
      <c r="F2105" s="231"/>
    </row>
    <row r="2106" spans="4:6" s="310" customFormat="1">
      <c r="D2106" s="212"/>
      <c r="E2106" s="231"/>
      <c r="F2106" s="231"/>
    </row>
    <row r="2107" spans="4:6" s="310" customFormat="1">
      <c r="D2107" s="212"/>
      <c r="E2107" s="231"/>
      <c r="F2107" s="231"/>
    </row>
    <row r="2108" spans="4:6" s="310" customFormat="1">
      <c r="D2108" s="212"/>
      <c r="E2108" s="231"/>
      <c r="F2108" s="231"/>
    </row>
    <row r="2109" spans="4:6" s="310" customFormat="1">
      <c r="D2109" s="212"/>
      <c r="E2109" s="231"/>
      <c r="F2109" s="231"/>
    </row>
    <row r="2110" spans="4:6" s="310" customFormat="1">
      <c r="D2110" s="212"/>
      <c r="E2110" s="231"/>
      <c r="F2110" s="231"/>
    </row>
    <row r="2111" spans="4:6" s="310" customFormat="1">
      <c r="D2111" s="212"/>
      <c r="E2111" s="231"/>
      <c r="F2111" s="231"/>
    </row>
    <row r="2112" spans="4:6" s="310" customFormat="1">
      <c r="D2112" s="212"/>
      <c r="E2112" s="231"/>
      <c r="F2112" s="231"/>
    </row>
    <row r="2113" spans="4:6" s="310" customFormat="1">
      <c r="D2113" s="212"/>
      <c r="E2113" s="231"/>
      <c r="F2113" s="231"/>
    </row>
    <row r="2114" spans="4:6" s="310" customFormat="1">
      <c r="D2114" s="212"/>
      <c r="E2114" s="231"/>
      <c r="F2114" s="231"/>
    </row>
    <row r="2115" spans="4:6" s="310" customFormat="1">
      <c r="D2115" s="212"/>
      <c r="E2115" s="231"/>
      <c r="F2115" s="231"/>
    </row>
    <row r="2116" spans="4:6" s="310" customFormat="1">
      <c r="D2116" s="212"/>
      <c r="E2116" s="231"/>
      <c r="F2116" s="231"/>
    </row>
    <row r="2117" spans="4:6" s="310" customFormat="1">
      <c r="D2117" s="212"/>
      <c r="E2117" s="231"/>
      <c r="F2117" s="231"/>
    </row>
    <row r="2118" spans="4:6" s="310" customFormat="1">
      <c r="D2118" s="212"/>
      <c r="E2118" s="231"/>
      <c r="F2118" s="231"/>
    </row>
    <row r="2119" spans="4:6" s="310" customFormat="1">
      <c r="D2119" s="212"/>
      <c r="E2119" s="231"/>
      <c r="F2119" s="231"/>
    </row>
    <row r="2120" spans="4:6" s="310" customFormat="1">
      <c r="D2120" s="212"/>
      <c r="E2120" s="231"/>
      <c r="F2120" s="231"/>
    </row>
    <row r="2121" spans="4:6" s="310" customFormat="1">
      <c r="D2121" s="212"/>
      <c r="E2121" s="231"/>
      <c r="F2121" s="231"/>
    </row>
    <row r="2122" spans="4:6" s="310" customFormat="1">
      <c r="D2122" s="212"/>
      <c r="E2122" s="231"/>
      <c r="F2122" s="231"/>
    </row>
    <row r="2123" spans="4:6" s="310" customFormat="1">
      <c r="D2123" s="212"/>
      <c r="E2123" s="231"/>
      <c r="F2123" s="231"/>
    </row>
    <row r="2124" spans="4:6" s="310" customFormat="1">
      <c r="D2124" s="212"/>
      <c r="E2124" s="231"/>
      <c r="F2124" s="231"/>
    </row>
    <row r="2125" spans="4:6" s="310" customFormat="1">
      <c r="D2125" s="212"/>
      <c r="E2125" s="231"/>
      <c r="F2125" s="231"/>
    </row>
    <row r="2126" spans="4:6" s="310" customFormat="1">
      <c r="D2126" s="212"/>
      <c r="E2126" s="231"/>
      <c r="F2126" s="231"/>
    </row>
    <row r="2127" spans="4:6" s="310" customFormat="1">
      <c r="D2127" s="212"/>
      <c r="E2127" s="231"/>
      <c r="F2127" s="231"/>
    </row>
    <row r="2128" spans="4:6" s="310" customFormat="1">
      <c r="D2128" s="212"/>
      <c r="E2128" s="231"/>
      <c r="F2128" s="231"/>
    </row>
    <row r="2129" spans="4:6" s="310" customFormat="1">
      <c r="D2129" s="212"/>
      <c r="E2129" s="231"/>
      <c r="F2129" s="231"/>
    </row>
    <row r="2130" spans="4:6" s="310" customFormat="1">
      <c r="D2130" s="212"/>
      <c r="E2130" s="231"/>
      <c r="F2130" s="231"/>
    </row>
    <row r="2131" spans="4:6" s="310" customFormat="1">
      <c r="D2131" s="212"/>
      <c r="E2131" s="231"/>
      <c r="F2131" s="231"/>
    </row>
    <row r="2132" spans="4:6" s="310" customFormat="1">
      <c r="D2132" s="212"/>
      <c r="E2132" s="231"/>
      <c r="F2132" s="231"/>
    </row>
    <row r="2133" spans="4:6" s="310" customFormat="1">
      <c r="D2133" s="212"/>
      <c r="E2133" s="231"/>
      <c r="F2133" s="231"/>
    </row>
    <row r="2134" spans="4:6" s="310" customFormat="1">
      <c r="D2134" s="212"/>
      <c r="E2134" s="231"/>
      <c r="F2134" s="231"/>
    </row>
    <row r="2135" spans="4:6" s="310" customFormat="1">
      <c r="D2135" s="212"/>
      <c r="E2135" s="231"/>
      <c r="F2135" s="231"/>
    </row>
    <row r="2136" spans="4:6" s="310" customFormat="1">
      <c r="D2136" s="212"/>
      <c r="E2136" s="231"/>
      <c r="F2136" s="231"/>
    </row>
    <row r="2137" spans="4:6" s="310" customFormat="1">
      <c r="D2137" s="212"/>
      <c r="E2137" s="231"/>
      <c r="F2137" s="231"/>
    </row>
    <row r="2138" spans="4:6" s="310" customFormat="1">
      <c r="D2138" s="212"/>
      <c r="E2138" s="231"/>
      <c r="F2138" s="231"/>
    </row>
    <row r="2139" spans="4:6" s="310" customFormat="1">
      <c r="D2139" s="212"/>
      <c r="E2139" s="231"/>
      <c r="F2139" s="231"/>
    </row>
    <row r="2140" spans="4:6" s="310" customFormat="1">
      <c r="D2140" s="212"/>
      <c r="E2140" s="231"/>
      <c r="F2140" s="231"/>
    </row>
    <row r="2141" spans="4:6" s="310" customFormat="1">
      <c r="D2141" s="212"/>
      <c r="E2141" s="231"/>
      <c r="F2141" s="231"/>
    </row>
    <row r="2142" spans="4:6" s="310" customFormat="1">
      <c r="D2142" s="212"/>
      <c r="E2142" s="231"/>
      <c r="F2142" s="231"/>
    </row>
    <row r="2143" spans="4:6" s="310" customFormat="1">
      <c r="D2143" s="212"/>
      <c r="E2143" s="231"/>
      <c r="F2143" s="231"/>
    </row>
    <row r="2144" spans="4:6" s="310" customFormat="1">
      <c r="D2144" s="212"/>
      <c r="E2144" s="231"/>
      <c r="F2144" s="231"/>
    </row>
    <row r="2145" spans="4:6" s="310" customFormat="1">
      <c r="D2145" s="212"/>
      <c r="E2145" s="231"/>
      <c r="F2145" s="231"/>
    </row>
    <row r="2146" spans="4:6" s="310" customFormat="1">
      <c r="D2146" s="212"/>
      <c r="E2146" s="231"/>
      <c r="F2146" s="231"/>
    </row>
    <row r="2147" spans="4:6" s="310" customFormat="1">
      <c r="D2147" s="212"/>
      <c r="E2147" s="231"/>
      <c r="F2147" s="231"/>
    </row>
    <row r="2148" spans="4:6" s="310" customFormat="1">
      <c r="D2148" s="212"/>
      <c r="E2148" s="231"/>
      <c r="F2148" s="231"/>
    </row>
    <row r="2149" spans="4:6" s="310" customFormat="1">
      <c r="D2149" s="212"/>
      <c r="E2149" s="231"/>
      <c r="F2149" s="231"/>
    </row>
    <row r="2150" spans="4:6" s="310" customFormat="1">
      <c r="D2150" s="212"/>
      <c r="E2150" s="231"/>
      <c r="F2150" s="231"/>
    </row>
    <row r="2151" spans="4:6" s="310" customFormat="1">
      <c r="D2151" s="212"/>
      <c r="E2151" s="231"/>
      <c r="F2151" s="231"/>
    </row>
    <row r="2152" spans="4:6" s="310" customFormat="1">
      <c r="D2152" s="212"/>
      <c r="E2152" s="231"/>
      <c r="F2152" s="231"/>
    </row>
    <row r="2153" spans="4:6" s="310" customFormat="1">
      <c r="D2153" s="212"/>
      <c r="E2153" s="231"/>
      <c r="F2153" s="231"/>
    </row>
    <row r="2154" spans="4:6" s="310" customFormat="1">
      <c r="D2154" s="212"/>
      <c r="E2154" s="231"/>
      <c r="F2154" s="231"/>
    </row>
    <row r="2155" spans="4:6" s="310" customFormat="1">
      <c r="D2155" s="212"/>
      <c r="E2155" s="231"/>
      <c r="F2155" s="231"/>
    </row>
    <row r="2156" spans="4:6" s="310" customFormat="1">
      <c r="D2156" s="212"/>
      <c r="E2156" s="231"/>
      <c r="F2156" s="231"/>
    </row>
    <row r="2157" spans="4:6" s="310" customFormat="1">
      <c r="D2157" s="212"/>
      <c r="E2157" s="231"/>
      <c r="F2157" s="231"/>
    </row>
    <row r="2158" spans="4:6" s="310" customFormat="1">
      <c r="D2158" s="212"/>
      <c r="E2158" s="231"/>
      <c r="F2158" s="231"/>
    </row>
    <row r="2159" spans="4:6" s="310" customFormat="1">
      <c r="D2159" s="212"/>
      <c r="E2159" s="231"/>
      <c r="F2159" s="231"/>
    </row>
    <row r="2160" spans="4:6" s="310" customFormat="1">
      <c r="D2160" s="212"/>
      <c r="E2160" s="231"/>
      <c r="F2160" s="231"/>
    </row>
    <row r="2161" spans="4:6" s="310" customFormat="1">
      <c r="D2161" s="212"/>
      <c r="E2161" s="231"/>
      <c r="F2161" s="231"/>
    </row>
    <row r="2162" spans="4:6" s="310" customFormat="1">
      <c r="D2162" s="212"/>
      <c r="E2162" s="231"/>
      <c r="F2162" s="231"/>
    </row>
    <row r="2163" spans="4:6" s="310" customFormat="1">
      <c r="D2163" s="212"/>
      <c r="E2163" s="231"/>
      <c r="F2163" s="231"/>
    </row>
    <row r="2164" spans="4:6" s="310" customFormat="1">
      <c r="D2164" s="212"/>
      <c r="E2164" s="231"/>
      <c r="F2164" s="231"/>
    </row>
    <row r="2165" spans="4:6" s="310" customFormat="1">
      <c r="D2165" s="212"/>
      <c r="E2165" s="231"/>
      <c r="F2165" s="231"/>
    </row>
    <row r="2166" spans="4:6" s="310" customFormat="1">
      <c r="D2166" s="212"/>
      <c r="E2166" s="231"/>
      <c r="F2166" s="231"/>
    </row>
    <row r="2167" spans="4:6" s="310" customFormat="1">
      <c r="D2167" s="212"/>
      <c r="E2167" s="231"/>
      <c r="F2167" s="231"/>
    </row>
    <row r="2168" spans="4:6" s="310" customFormat="1">
      <c r="D2168" s="212"/>
      <c r="E2168" s="231"/>
      <c r="F2168" s="231"/>
    </row>
    <row r="2169" spans="4:6" s="310" customFormat="1">
      <c r="D2169" s="212"/>
      <c r="E2169" s="231"/>
      <c r="F2169" s="231"/>
    </row>
    <row r="2170" spans="4:6" s="310" customFormat="1">
      <c r="D2170" s="212"/>
      <c r="E2170" s="231"/>
      <c r="F2170" s="231"/>
    </row>
    <row r="2171" spans="4:6" s="310" customFormat="1">
      <c r="D2171" s="212"/>
      <c r="E2171" s="231"/>
      <c r="F2171" s="231"/>
    </row>
    <row r="2172" spans="4:6" s="310" customFormat="1">
      <c r="D2172" s="212"/>
      <c r="E2172" s="231"/>
      <c r="F2172" s="231"/>
    </row>
    <row r="2173" spans="4:6" s="310" customFormat="1">
      <c r="D2173" s="212"/>
      <c r="E2173" s="231"/>
      <c r="F2173" s="231"/>
    </row>
    <row r="2174" spans="4:6" s="310" customFormat="1">
      <c r="D2174" s="212"/>
      <c r="E2174" s="231"/>
      <c r="F2174" s="231"/>
    </row>
    <row r="2175" spans="4:6" s="310" customFormat="1">
      <c r="D2175" s="212"/>
      <c r="E2175" s="231"/>
      <c r="F2175" s="231"/>
    </row>
    <row r="2176" spans="4:6" s="310" customFormat="1">
      <c r="D2176" s="212"/>
      <c r="E2176" s="231"/>
      <c r="F2176" s="231"/>
    </row>
    <row r="2177" spans="4:6" s="310" customFormat="1">
      <c r="D2177" s="212"/>
      <c r="E2177" s="231"/>
      <c r="F2177" s="231"/>
    </row>
    <row r="2178" spans="4:6" s="310" customFormat="1">
      <c r="D2178" s="212"/>
      <c r="E2178" s="231"/>
      <c r="F2178" s="231"/>
    </row>
    <row r="2179" spans="4:6" s="310" customFormat="1">
      <c r="D2179" s="212"/>
      <c r="E2179" s="231"/>
      <c r="F2179" s="231"/>
    </row>
    <row r="2180" spans="4:6" s="310" customFormat="1">
      <c r="D2180" s="212"/>
      <c r="E2180" s="231"/>
      <c r="F2180" s="231"/>
    </row>
    <row r="2181" spans="4:6" s="310" customFormat="1">
      <c r="D2181" s="212"/>
      <c r="E2181" s="231"/>
      <c r="F2181" s="231"/>
    </row>
    <row r="2182" spans="4:6" s="310" customFormat="1">
      <c r="D2182" s="212"/>
      <c r="E2182" s="231"/>
      <c r="F2182" s="231"/>
    </row>
    <row r="2183" spans="4:6" s="310" customFormat="1">
      <c r="D2183" s="212"/>
      <c r="E2183" s="231"/>
      <c r="F2183" s="231"/>
    </row>
    <row r="2184" spans="4:6" s="310" customFormat="1">
      <c r="D2184" s="212"/>
      <c r="E2184" s="231"/>
      <c r="F2184" s="231"/>
    </row>
    <row r="2185" spans="4:6" s="310" customFormat="1">
      <c r="D2185" s="212"/>
      <c r="E2185" s="231"/>
      <c r="F2185" s="231"/>
    </row>
    <row r="2186" spans="4:6" s="310" customFormat="1">
      <c r="D2186" s="212"/>
      <c r="E2186" s="231"/>
      <c r="F2186" s="231"/>
    </row>
    <row r="2187" spans="4:6" s="310" customFormat="1">
      <c r="D2187" s="212"/>
      <c r="E2187" s="231"/>
      <c r="F2187" s="231"/>
    </row>
    <row r="2188" spans="4:6" s="310" customFormat="1">
      <c r="D2188" s="212"/>
      <c r="E2188" s="231"/>
      <c r="F2188" s="231"/>
    </row>
    <row r="2189" spans="4:6" s="310" customFormat="1">
      <c r="D2189" s="212"/>
      <c r="E2189" s="231"/>
      <c r="F2189" s="231"/>
    </row>
    <row r="2190" spans="4:6" s="310" customFormat="1">
      <c r="D2190" s="212"/>
      <c r="E2190" s="231"/>
      <c r="F2190" s="231"/>
    </row>
    <row r="2191" spans="4:6" s="310" customFormat="1">
      <c r="D2191" s="212"/>
      <c r="E2191" s="231"/>
      <c r="F2191" s="231"/>
    </row>
    <row r="2192" spans="4:6" s="310" customFormat="1">
      <c r="D2192" s="212"/>
      <c r="E2192" s="231"/>
      <c r="F2192" s="231"/>
    </row>
    <row r="2193" spans="4:6" s="310" customFormat="1">
      <c r="D2193" s="212"/>
      <c r="E2193" s="231"/>
      <c r="F2193" s="231"/>
    </row>
    <row r="2194" spans="4:6" s="310" customFormat="1">
      <c r="D2194" s="212"/>
      <c r="E2194" s="231"/>
      <c r="F2194" s="231"/>
    </row>
    <row r="2195" spans="4:6" s="310" customFormat="1">
      <c r="D2195" s="212"/>
      <c r="E2195" s="231"/>
      <c r="F2195" s="231"/>
    </row>
    <row r="2196" spans="4:6" s="310" customFormat="1">
      <c r="D2196" s="212"/>
      <c r="E2196" s="231"/>
      <c r="F2196" s="231"/>
    </row>
    <row r="2197" spans="4:6" s="310" customFormat="1">
      <c r="D2197" s="212"/>
      <c r="E2197" s="231"/>
      <c r="F2197" s="231"/>
    </row>
    <row r="2198" spans="4:6" s="310" customFormat="1">
      <c r="D2198" s="212"/>
      <c r="E2198" s="231"/>
      <c r="F2198" s="231"/>
    </row>
    <row r="2199" spans="4:6" s="310" customFormat="1">
      <c r="D2199" s="212"/>
      <c r="E2199" s="231"/>
      <c r="F2199" s="231"/>
    </row>
    <row r="2200" spans="4:6" s="310" customFormat="1">
      <c r="D2200" s="212"/>
      <c r="E2200" s="231"/>
      <c r="F2200" s="231"/>
    </row>
    <row r="2201" spans="4:6" s="310" customFormat="1">
      <c r="D2201" s="212"/>
      <c r="E2201" s="231"/>
      <c r="F2201" s="231"/>
    </row>
    <row r="2202" spans="4:6" s="310" customFormat="1">
      <c r="D2202" s="212"/>
      <c r="E2202" s="231"/>
      <c r="F2202" s="231"/>
    </row>
    <row r="2203" spans="4:6" s="310" customFormat="1">
      <c r="D2203" s="212"/>
      <c r="E2203" s="231"/>
      <c r="F2203" s="231"/>
    </row>
    <row r="2204" spans="4:6" s="310" customFormat="1">
      <c r="D2204" s="212"/>
      <c r="E2204" s="231"/>
      <c r="F2204" s="231"/>
    </row>
    <row r="2205" spans="4:6" s="310" customFormat="1">
      <c r="D2205" s="212"/>
      <c r="E2205" s="231"/>
      <c r="F2205" s="231"/>
    </row>
    <row r="2206" spans="4:6" s="310" customFormat="1">
      <c r="D2206" s="212"/>
      <c r="E2206" s="231"/>
      <c r="F2206" s="231"/>
    </row>
    <row r="2207" spans="4:6" s="310" customFormat="1">
      <c r="D2207" s="212"/>
      <c r="E2207" s="231"/>
      <c r="F2207" s="231"/>
    </row>
    <row r="2208" spans="4:6" s="310" customFormat="1">
      <c r="D2208" s="212"/>
      <c r="E2208" s="231"/>
      <c r="F2208" s="231"/>
    </row>
    <row r="2209" spans="4:6" s="310" customFormat="1">
      <c r="D2209" s="212"/>
      <c r="E2209" s="231"/>
      <c r="F2209" s="231"/>
    </row>
    <row r="2210" spans="4:6" s="310" customFormat="1">
      <c r="D2210" s="212"/>
      <c r="E2210" s="231"/>
      <c r="F2210" s="231"/>
    </row>
    <row r="2211" spans="4:6" s="310" customFormat="1">
      <c r="D2211" s="212"/>
      <c r="E2211" s="231"/>
      <c r="F2211" s="231"/>
    </row>
    <row r="2212" spans="4:6" s="310" customFormat="1">
      <c r="D2212" s="212"/>
      <c r="E2212" s="231"/>
      <c r="F2212" s="231"/>
    </row>
    <row r="2213" spans="4:6" s="310" customFormat="1">
      <c r="D2213" s="212"/>
      <c r="E2213" s="231"/>
      <c r="F2213" s="231"/>
    </row>
    <row r="2214" spans="4:6" s="310" customFormat="1">
      <c r="D2214" s="212"/>
      <c r="E2214" s="231"/>
      <c r="F2214" s="231"/>
    </row>
    <row r="2215" spans="4:6" s="310" customFormat="1">
      <c r="D2215" s="212"/>
      <c r="E2215" s="231"/>
      <c r="F2215" s="231"/>
    </row>
    <row r="2216" spans="4:6" s="310" customFormat="1">
      <c r="D2216" s="212"/>
      <c r="E2216" s="231"/>
      <c r="F2216" s="231"/>
    </row>
    <row r="2217" spans="4:6" s="310" customFormat="1">
      <c r="D2217" s="212"/>
      <c r="E2217" s="231"/>
      <c r="F2217" s="231"/>
    </row>
    <row r="2218" spans="4:6" s="310" customFormat="1">
      <c r="D2218" s="212"/>
      <c r="E2218" s="231"/>
      <c r="F2218" s="231"/>
    </row>
    <row r="2219" spans="4:6" s="310" customFormat="1">
      <c r="D2219" s="212"/>
      <c r="E2219" s="231"/>
      <c r="F2219" s="231"/>
    </row>
    <row r="2220" spans="4:6" s="310" customFormat="1">
      <c r="D2220" s="212"/>
      <c r="E2220" s="231"/>
      <c r="F2220" s="231"/>
    </row>
    <row r="2221" spans="4:6" s="310" customFormat="1">
      <c r="D2221" s="212"/>
      <c r="E2221" s="231"/>
      <c r="F2221" s="231"/>
    </row>
    <row r="2222" spans="4:6" s="310" customFormat="1">
      <c r="D2222" s="212"/>
      <c r="E2222" s="231"/>
      <c r="F2222" s="231"/>
    </row>
    <row r="2223" spans="4:6" s="310" customFormat="1">
      <c r="D2223" s="212"/>
      <c r="E2223" s="231"/>
      <c r="F2223" s="231"/>
    </row>
    <row r="2224" spans="4:6" s="310" customFormat="1">
      <c r="D2224" s="212"/>
      <c r="E2224" s="231"/>
      <c r="F2224" s="231"/>
    </row>
    <row r="2225" spans="4:6" s="310" customFormat="1">
      <c r="D2225" s="212"/>
      <c r="E2225" s="231"/>
      <c r="F2225" s="231"/>
    </row>
    <row r="2226" spans="4:6" s="310" customFormat="1">
      <c r="D2226" s="212"/>
      <c r="E2226" s="231"/>
      <c r="F2226" s="231"/>
    </row>
    <row r="2227" spans="4:6" s="310" customFormat="1">
      <c r="D2227" s="212"/>
      <c r="E2227" s="231"/>
      <c r="F2227" s="231"/>
    </row>
    <row r="2228" spans="4:6" s="310" customFormat="1">
      <c r="D2228" s="212"/>
      <c r="E2228" s="231"/>
      <c r="F2228" s="231"/>
    </row>
    <row r="2229" spans="4:6" s="310" customFormat="1">
      <c r="D2229" s="212"/>
      <c r="E2229" s="231"/>
      <c r="F2229" s="231"/>
    </row>
    <row r="2230" spans="4:6" s="310" customFormat="1">
      <c r="D2230" s="212"/>
      <c r="E2230" s="231"/>
      <c r="F2230" s="231"/>
    </row>
    <row r="2231" spans="4:6" s="310" customFormat="1">
      <c r="D2231" s="212"/>
      <c r="E2231" s="231"/>
      <c r="F2231" s="231"/>
    </row>
    <row r="2232" spans="4:6" s="310" customFormat="1">
      <c r="D2232" s="212"/>
      <c r="E2232" s="231"/>
      <c r="F2232" s="231"/>
    </row>
    <row r="2233" spans="4:6" s="310" customFormat="1">
      <c r="D2233" s="212"/>
      <c r="E2233" s="231"/>
      <c r="F2233" s="231"/>
    </row>
    <row r="2234" spans="4:6" s="310" customFormat="1">
      <c r="D2234" s="212"/>
      <c r="E2234" s="231"/>
      <c r="F2234" s="231"/>
    </row>
    <row r="2235" spans="4:6" s="310" customFormat="1">
      <c r="D2235" s="212"/>
      <c r="E2235" s="231"/>
      <c r="F2235" s="231"/>
    </row>
    <row r="2236" spans="4:6" s="310" customFormat="1">
      <c r="D2236" s="212"/>
      <c r="E2236" s="231"/>
      <c r="F2236" s="231"/>
    </row>
    <row r="2237" spans="4:6" s="310" customFormat="1">
      <c r="D2237" s="212"/>
      <c r="E2237" s="231"/>
      <c r="F2237" s="231"/>
    </row>
    <row r="2238" spans="4:6" s="310" customFormat="1">
      <c r="D2238" s="212"/>
      <c r="E2238" s="231"/>
      <c r="F2238" s="231"/>
    </row>
    <row r="2239" spans="4:6" s="310" customFormat="1">
      <c r="D2239" s="212"/>
      <c r="E2239" s="231"/>
      <c r="F2239" s="231"/>
    </row>
    <row r="2240" spans="4:6" s="310" customFormat="1">
      <c r="D2240" s="212"/>
      <c r="E2240" s="231"/>
      <c r="F2240" s="231"/>
    </row>
    <row r="2241" spans="4:6" s="310" customFormat="1">
      <c r="D2241" s="212"/>
      <c r="E2241" s="231"/>
      <c r="F2241" s="231"/>
    </row>
    <row r="2242" spans="4:6" s="310" customFormat="1">
      <c r="D2242" s="212"/>
      <c r="E2242" s="231"/>
      <c r="F2242" s="231"/>
    </row>
    <row r="2243" spans="4:6" s="310" customFormat="1">
      <c r="D2243" s="212"/>
      <c r="E2243" s="231"/>
      <c r="F2243" s="231"/>
    </row>
    <row r="2244" spans="4:6" s="310" customFormat="1">
      <c r="D2244" s="212"/>
      <c r="E2244" s="231"/>
      <c r="F2244" s="231"/>
    </row>
    <row r="2245" spans="4:6" s="310" customFormat="1">
      <c r="D2245" s="212"/>
      <c r="E2245" s="231"/>
      <c r="F2245" s="231"/>
    </row>
    <row r="2246" spans="4:6" s="310" customFormat="1">
      <c r="D2246" s="212"/>
      <c r="E2246" s="231"/>
      <c r="F2246" s="231"/>
    </row>
    <row r="2247" spans="4:6" s="310" customFormat="1">
      <c r="D2247" s="212"/>
      <c r="E2247" s="231"/>
      <c r="F2247" s="231"/>
    </row>
    <row r="2248" spans="4:6" s="310" customFormat="1">
      <c r="D2248" s="212"/>
      <c r="E2248" s="231"/>
      <c r="F2248" s="231"/>
    </row>
    <row r="2249" spans="4:6" s="310" customFormat="1">
      <c r="D2249" s="212"/>
      <c r="E2249" s="231"/>
      <c r="F2249" s="231"/>
    </row>
    <row r="2250" spans="4:6" s="310" customFormat="1">
      <c r="D2250" s="212"/>
      <c r="E2250" s="231"/>
      <c r="F2250" s="231"/>
    </row>
    <row r="2251" spans="4:6" s="310" customFormat="1">
      <c r="D2251" s="212"/>
      <c r="E2251" s="231"/>
      <c r="F2251" s="231"/>
    </row>
    <row r="2252" spans="4:6" s="310" customFormat="1">
      <c r="D2252" s="212"/>
      <c r="E2252" s="231"/>
      <c r="F2252" s="231"/>
    </row>
    <row r="2253" spans="4:6" s="310" customFormat="1">
      <c r="D2253" s="212"/>
      <c r="E2253" s="231"/>
      <c r="F2253" s="231"/>
    </row>
    <row r="2254" spans="4:6" s="310" customFormat="1">
      <c r="D2254" s="212"/>
      <c r="E2254" s="231"/>
      <c r="F2254" s="231"/>
    </row>
    <row r="2255" spans="4:6" s="310" customFormat="1">
      <c r="D2255" s="212"/>
      <c r="E2255" s="231"/>
      <c r="F2255" s="231"/>
    </row>
    <row r="2256" spans="4:6" s="310" customFormat="1">
      <c r="D2256" s="212"/>
      <c r="E2256" s="231"/>
      <c r="F2256" s="231"/>
    </row>
    <row r="2257" spans="4:6" s="310" customFormat="1">
      <c r="D2257" s="212"/>
      <c r="E2257" s="231"/>
      <c r="F2257" s="231"/>
    </row>
    <row r="2258" spans="4:6" s="310" customFormat="1">
      <c r="D2258" s="212"/>
      <c r="E2258" s="231"/>
      <c r="F2258" s="231"/>
    </row>
    <row r="2259" spans="4:6" s="310" customFormat="1">
      <c r="D2259" s="212"/>
      <c r="E2259" s="231"/>
      <c r="F2259" s="231"/>
    </row>
    <row r="2260" spans="4:6" s="310" customFormat="1">
      <c r="D2260" s="212"/>
      <c r="E2260" s="231"/>
      <c r="F2260" s="231"/>
    </row>
    <row r="2261" spans="4:6" s="310" customFormat="1">
      <c r="D2261" s="212"/>
      <c r="E2261" s="231"/>
      <c r="F2261" s="231"/>
    </row>
    <row r="2262" spans="4:6" s="310" customFormat="1">
      <c r="D2262" s="212"/>
      <c r="E2262" s="231"/>
      <c r="F2262" s="231"/>
    </row>
    <row r="2263" spans="4:6" s="310" customFormat="1">
      <c r="D2263" s="212"/>
      <c r="E2263" s="231"/>
      <c r="F2263" s="231"/>
    </row>
    <row r="2264" spans="4:6" s="310" customFormat="1">
      <c r="D2264" s="212"/>
      <c r="E2264" s="231"/>
      <c r="F2264" s="231"/>
    </row>
    <row r="2265" spans="4:6" s="310" customFormat="1">
      <c r="D2265" s="212"/>
      <c r="E2265" s="231"/>
      <c r="F2265" s="231"/>
    </row>
    <row r="2266" spans="4:6" s="310" customFormat="1">
      <c r="D2266" s="212"/>
      <c r="E2266" s="231"/>
      <c r="F2266" s="231"/>
    </row>
    <row r="2267" spans="4:6" s="310" customFormat="1">
      <c r="D2267" s="212"/>
      <c r="E2267" s="231"/>
      <c r="F2267" s="231"/>
    </row>
    <row r="2268" spans="4:6" s="310" customFormat="1">
      <c r="D2268" s="212"/>
      <c r="E2268" s="231"/>
      <c r="F2268" s="231"/>
    </row>
    <row r="2269" spans="4:6" s="310" customFormat="1">
      <c r="D2269" s="212"/>
      <c r="E2269" s="231"/>
      <c r="F2269" s="231"/>
    </row>
    <row r="2270" spans="4:6" s="310" customFormat="1">
      <c r="D2270" s="212"/>
      <c r="E2270" s="231"/>
      <c r="F2270" s="231"/>
    </row>
    <row r="2271" spans="4:6" s="310" customFormat="1">
      <c r="D2271" s="212"/>
      <c r="E2271" s="231"/>
      <c r="F2271" s="231"/>
    </row>
    <row r="2272" spans="4:6" s="310" customFormat="1">
      <c r="D2272" s="212"/>
      <c r="E2272" s="231"/>
      <c r="F2272" s="231"/>
    </row>
    <row r="2273" spans="4:6" s="310" customFormat="1">
      <c r="D2273" s="212"/>
      <c r="E2273" s="231"/>
      <c r="F2273" s="231"/>
    </row>
    <row r="2274" spans="4:6" s="310" customFormat="1">
      <c r="D2274" s="212"/>
      <c r="E2274" s="231"/>
      <c r="F2274" s="231"/>
    </row>
    <row r="2275" spans="4:6" s="310" customFormat="1">
      <c r="D2275" s="212"/>
      <c r="E2275" s="231"/>
      <c r="F2275" s="231"/>
    </row>
    <row r="2276" spans="4:6" s="310" customFormat="1">
      <c r="D2276" s="212"/>
      <c r="E2276" s="231"/>
      <c r="F2276" s="231"/>
    </row>
    <row r="2277" spans="4:6" s="310" customFormat="1">
      <c r="D2277" s="212"/>
      <c r="E2277" s="231"/>
      <c r="F2277" s="231"/>
    </row>
    <row r="2278" spans="4:6" s="310" customFormat="1">
      <c r="D2278" s="212"/>
      <c r="E2278" s="231"/>
      <c r="F2278" s="231"/>
    </row>
    <row r="2279" spans="4:6" s="310" customFormat="1">
      <c r="D2279" s="212"/>
      <c r="E2279" s="231"/>
      <c r="F2279" s="231"/>
    </row>
    <row r="2280" spans="4:6" s="310" customFormat="1">
      <c r="D2280" s="212"/>
      <c r="E2280" s="231"/>
      <c r="F2280" s="231"/>
    </row>
    <row r="2281" spans="4:6" s="310" customFormat="1">
      <c r="D2281" s="212"/>
      <c r="E2281" s="231"/>
      <c r="F2281" s="231"/>
    </row>
    <row r="2282" spans="4:6" s="310" customFormat="1">
      <c r="D2282" s="212"/>
      <c r="E2282" s="231"/>
      <c r="F2282" s="231"/>
    </row>
    <row r="2283" spans="4:6" s="310" customFormat="1">
      <c r="D2283" s="212"/>
      <c r="E2283" s="231"/>
      <c r="F2283" s="231"/>
    </row>
    <row r="2284" spans="4:6" s="310" customFormat="1">
      <c r="D2284" s="212"/>
      <c r="E2284" s="231"/>
      <c r="F2284" s="231"/>
    </row>
    <row r="2285" spans="4:6" s="310" customFormat="1">
      <c r="D2285" s="212"/>
      <c r="E2285" s="231"/>
      <c r="F2285" s="231"/>
    </row>
    <row r="2286" spans="4:6" s="310" customFormat="1">
      <c r="D2286" s="212"/>
      <c r="E2286" s="231"/>
      <c r="F2286" s="231"/>
    </row>
    <row r="2287" spans="4:6" s="310" customFormat="1">
      <c r="D2287" s="212"/>
      <c r="E2287" s="231"/>
      <c r="F2287" s="231"/>
    </row>
    <row r="2288" spans="4:6" s="310" customFormat="1">
      <c r="D2288" s="212"/>
      <c r="E2288" s="231"/>
      <c r="F2288" s="231"/>
    </row>
    <row r="2289" spans="4:6" s="310" customFormat="1">
      <c r="D2289" s="212"/>
      <c r="E2289" s="231"/>
      <c r="F2289" s="231"/>
    </row>
    <row r="2290" spans="4:6" s="310" customFormat="1">
      <c r="D2290" s="212"/>
      <c r="E2290" s="231"/>
      <c r="F2290" s="231"/>
    </row>
    <row r="2291" spans="4:6" s="310" customFormat="1">
      <c r="D2291" s="212"/>
      <c r="E2291" s="231"/>
      <c r="F2291" s="231"/>
    </row>
    <row r="2292" spans="4:6" s="310" customFormat="1">
      <c r="D2292" s="212"/>
      <c r="E2292" s="231"/>
      <c r="F2292" s="231"/>
    </row>
    <row r="2293" spans="4:6" s="310" customFormat="1">
      <c r="D2293" s="212"/>
      <c r="E2293" s="231"/>
      <c r="F2293" s="231"/>
    </row>
    <row r="2294" spans="4:6" s="310" customFormat="1">
      <c r="D2294" s="212"/>
      <c r="E2294" s="231"/>
      <c r="F2294" s="231"/>
    </row>
  </sheetData>
  <protectedRanges>
    <protectedRange sqref="E64 E75 E96 E77:E79 E81 E83 E85 E87:E90 E92 E94 E98 E100:E101 E62 E70:E73" name="Range1"/>
    <protectedRange sqref="E125 E117:E118" name="E_1"/>
    <protectedRange sqref="E178 E180 E176 E182:E186 E209:E210 E188:E189 E191:E192 E205:E207 E203 E194:E201" name="E_4"/>
    <protectedRange sqref="E248:E251 E246 E255:E257 E223 E225:E226 E236:E237 E232 E234 E228 E230 E239 E242:E244 E253" name="E_5"/>
    <protectedRange sqref="E241" name="E_2_1"/>
    <protectedRange sqref="E260" name="E_6"/>
    <protectedRange sqref="E283:F283" name="E_8"/>
    <protectedRange sqref="E289:F290" name="E_9"/>
    <protectedRange sqref="E291:E292" name="E_1_1"/>
    <protectedRange sqref="E296" name="E_2_2"/>
    <protectedRange sqref="E303 E307 E305 E309 E311" name="E_10"/>
    <protectedRange sqref="E321 E325 E336 E341 E327:E329 E331:E332 E346:E347 E358" name="E_11"/>
    <protectedRange sqref="E372:E374" name="E_12"/>
    <protectedRange sqref="E363:E368" name="E_1_2"/>
    <protectedRange sqref="E369:E371" name="E_2_3"/>
    <protectedRange sqref="E375:E376" name="E_4_1"/>
    <protectedRange sqref="E348:E349" name="E_13"/>
    <protectedRange sqref="E120" name="E"/>
    <protectedRange sqref="E66:E68" name="Range1_2"/>
    <protectedRange sqref="E103" name="Range1_4"/>
    <protectedRange sqref="E123" name="E_1_3"/>
    <protectedRange sqref="E122" name="E_2"/>
  </protectedRanges>
  <mergeCells count="254">
    <mergeCell ref="C289:F290"/>
    <mergeCell ref="A289:A292"/>
    <mergeCell ref="B285:E285"/>
    <mergeCell ref="A293:A296"/>
    <mergeCell ref="C293:F295"/>
    <mergeCell ref="C302:F302"/>
    <mergeCell ref="A224:A226"/>
    <mergeCell ref="A227:A228"/>
    <mergeCell ref="A69:A73"/>
    <mergeCell ref="A286:F286"/>
    <mergeCell ref="A288:F288"/>
    <mergeCell ref="C231:F231"/>
    <mergeCell ref="C245:F245"/>
    <mergeCell ref="C222:F222"/>
    <mergeCell ref="A222:A223"/>
    <mergeCell ref="C282:F282"/>
    <mergeCell ref="A233:A234"/>
    <mergeCell ref="A95:A96"/>
    <mergeCell ref="A97:A98"/>
    <mergeCell ref="A99:A101"/>
    <mergeCell ref="A116:A118"/>
    <mergeCell ref="A82:A83"/>
    <mergeCell ref="A84:A85"/>
    <mergeCell ref="A89:A90"/>
    <mergeCell ref="A1:F1"/>
    <mergeCell ref="A124:A125"/>
    <mergeCell ref="A31:A32"/>
    <mergeCell ref="B56:F56"/>
    <mergeCell ref="A61:A62"/>
    <mergeCell ref="A63:A64"/>
    <mergeCell ref="A74:A75"/>
    <mergeCell ref="C203:F203"/>
    <mergeCell ref="C50:F50"/>
    <mergeCell ref="C61:F61"/>
    <mergeCell ref="C69:F69"/>
    <mergeCell ref="C74:F74"/>
    <mergeCell ref="C80:F80"/>
    <mergeCell ref="C82:F82"/>
    <mergeCell ref="C99:F99"/>
    <mergeCell ref="C102:F102"/>
    <mergeCell ref="C119:F119"/>
    <mergeCell ref="C121:F121"/>
    <mergeCell ref="A19:A22"/>
    <mergeCell ref="A23:A24"/>
    <mergeCell ref="B5:F5"/>
    <mergeCell ref="A27:A28"/>
    <mergeCell ref="A44:A45"/>
    <mergeCell ref="A93:A94"/>
    <mergeCell ref="A48:A49"/>
    <mergeCell ref="A50:A52"/>
    <mergeCell ref="A91:A92"/>
    <mergeCell ref="A157:A164"/>
    <mergeCell ref="C247:F247"/>
    <mergeCell ref="C252:F252"/>
    <mergeCell ref="A297:F297"/>
    <mergeCell ref="A80:A81"/>
    <mergeCell ref="A282:A283"/>
    <mergeCell ref="A271:A272"/>
    <mergeCell ref="A273:A274"/>
    <mergeCell ref="A240:A244"/>
    <mergeCell ref="A258:A260"/>
    <mergeCell ref="A261:A262"/>
    <mergeCell ref="A247:A251"/>
    <mergeCell ref="A252:A253"/>
    <mergeCell ref="A254:A257"/>
    <mergeCell ref="A245:A246"/>
    <mergeCell ref="A208:A210"/>
    <mergeCell ref="A119:A120"/>
    <mergeCell ref="A229:A230"/>
    <mergeCell ref="A231:A232"/>
    <mergeCell ref="C224:F224"/>
    <mergeCell ref="A111:F111"/>
    <mergeCell ref="A190:A192"/>
    <mergeCell ref="B216:E216"/>
    <mergeCell ref="C181:F181"/>
    <mergeCell ref="C187:F187"/>
    <mergeCell ref="C190:F190"/>
    <mergeCell ref="C193:F193"/>
    <mergeCell ref="A193:A202"/>
    <mergeCell ref="C198:F198"/>
    <mergeCell ref="B54:E54"/>
    <mergeCell ref="C208:F208"/>
    <mergeCell ref="A67:A68"/>
    <mergeCell ref="A78:A79"/>
    <mergeCell ref="A104:A105"/>
    <mergeCell ref="B114:F114"/>
    <mergeCell ref="B287:F287"/>
    <mergeCell ref="C254:F254"/>
    <mergeCell ref="C261:F261"/>
    <mergeCell ref="C258:F259"/>
    <mergeCell ref="C271:F271"/>
    <mergeCell ref="B258:B259"/>
    <mergeCell ref="C104:F104"/>
    <mergeCell ref="C129:F129"/>
    <mergeCell ref="A132:A134"/>
    <mergeCell ref="C132:F132"/>
    <mergeCell ref="A165:A168"/>
    <mergeCell ref="C165:F166"/>
    <mergeCell ref="A213:A214"/>
    <mergeCell ref="C213:F213"/>
    <mergeCell ref="C211:F211"/>
    <mergeCell ref="C275:F275"/>
    <mergeCell ref="C227:F227"/>
    <mergeCell ref="C229:F229"/>
    <mergeCell ref="C233:F233"/>
    <mergeCell ref="C235:F235"/>
    <mergeCell ref="A121:A123"/>
    <mergeCell ref="A142:A156"/>
    <mergeCell ref="C142:F153"/>
    <mergeCell ref="B218:F218"/>
    <mergeCell ref="C238:F238"/>
    <mergeCell ref="C240:F240"/>
    <mergeCell ref="A238:A239"/>
    <mergeCell ref="A275:A276"/>
    <mergeCell ref="A13:A14"/>
    <mergeCell ref="C13:F13"/>
    <mergeCell ref="A17:A18"/>
    <mergeCell ref="C17:F17"/>
    <mergeCell ref="A25:A26"/>
    <mergeCell ref="C25:F25"/>
    <mergeCell ref="A29:A30"/>
    <mergeCell ref="C29:F29"/>
    <mergeCell ref="C33:F33"/>
    <mergeCell ref="A15:A16"/>
    <mergeCell ref="C15:F15"/>
    <mergeCell ref="A58:F58"/>
    <mergeCell ref="A60:F60"/>
    <mergeCell ref="A65:A66"/>
    <mergeCell ref="C67:F67"/>
    <mergeCell ref="A36:A41"/>
    <mergeCell ref="C46:F46"/>
    <mergeCell ref="C48:F48"/>
    <mergeCell ref="A46:A47"/>
    <mergeCell ref="A187:A189"/>
    <mergeCell ref="A330:A331"/>
    <mergeCell ref="C330:F330"/>
    <mergeCell ref="A332:A336"/>
    <mergeCell ref="C337:F340"/>
    <mergeCell ref="C342:F344"/>
    <mergeCell ref="A342:A345"/>
    <mergeCell ref="A337:A341"/>
    <mergeCell ref="B140:F140"/>
    <mergeCell ref="B172:F172"/>
    <mergeCell ref="C273:F273"/>
    <mergeCell ref="B266:F266"/>
    <mergeCell ref="B280:F280"/>
    <mergeCell ref="B278:E278"/>
    <mergeCell ref="C332:F335"/>
    <mergeCell ref="A284:F284"/>
    <mergeCell ref="B170:E170"/>
    <mergeCell ref="A312:A314"/>
    <mergeCell ref="A328:A329"/>
    <mergeCell ref="C320:F320"/>
    <mergeCell ref="A302:A303"/>
    <mergeCell ref="A304:A305"/>
    <mergeCell ref="A306:A307"/>
    <mergeCell ref="A326:A327"/>
    <mergeCell ref="A235:A237"/>
    <mergeCell ref="C310:F310"/>
    <mergeCell ref="C375:F375"/>
    <mergeCell ref="A310:A311"/>
    <mergeCell ref="A308:A309"/>
    <mergeCell ref="C306:F306"/>
    <mergeCell ref="C383:F383"/>
    <mergeCell ref="A33:A35"/>
    <mergeCell ref="A348:A349"/>
    <mergeCell ref="C348:F348"/>
    <mergeCell ref="A126:A128"/>
    <mergeCell ref="C126:F126"/>
    <mergeCell ref="A129:A131"/>
    <mergeCell ref="B337:B339"/>
    <mergeCell ref="B378:E378"/>
    <mergeCell ref="A358:F358"/>
    <mergeCell ref="C372:F373"/>
    <mergeCell ref="A372:A374"/>
    <mergeCell ref="C324:F324"/>
    <mergeCell ref="B361:F361"/>
    <mergeCell ref="A363:A368"/>
    <mergeCell ref="A369:A371"/>
    <mergeCell ref="A324:A325"/>
    <mergeCell ref="C326:F326"/>
    <mergeCell ref="C328:F328"/>
    <mergeCell ref="A320:A323"/>
    <mergeCell ref="B321:B323"/>
    <mergeCell ref="B330:B331"/>
    <mergeCell ref="C363:F365"/>
    <mergeCell ref="C369:F369"/>
    <mergeCell ref="A269:F269"/>
    <mergeCell ref="C157:F158"/>
    <mergeCell ref="C159:F160"/>
    <mergeCell ref="C161:F162"/>
    <mergeCell ref="C163:F163"/>
    <mergeCell ref="C177:F177"/>
    <mergeCell ref="C174:F174"/>
    <mergeCell ref="C179:F179"/>
    <mergeCell ref="B300:F300"/>
    <mergeCell ref="B318:F318"/>
    <mergeCell ref="D321:D322"/>
    <mergeCell ref="E321:E322"/>
    <mergeCell ref="F321:F322"/>
    <mergeCell ref="C321:C322"/>
    <mergeCell ref="B316:E316"/>
    <mergeCell ref="B332:B334"/>
    <mergeCell ref="B298:E298"/>
    <mergeCell ref="C304:F304"/>
    <mergeCell ref="C308:F308"/>
    <mergeCell ref="C389:F389"/>
    <mergeCell ref="C390:F390"/>
    <mergeCell ref="C391:F391"/>
    <mergeCell ref="C392:F392"/>
    <mergeCell ref="C393:F393"/>
    <mergeCell ref="C394:F394"/>
    <mergeCell ref="A346:A347"/>
    <mergeCell ref="B346:B347"/>
    <mergeCell ref="A375:A376"/>
    <mergeCell ref="B375:B376"/>
    <mergeCell ref="A381:F381"/>
    <mergeCell ref="C384:F384"/>
    <mergeCell ref="C386:F386"/>
    <mergeCell ref="C385:F385"/>
    <mergeCell ref="C387:F387"/>
    <mergeCell ref="C388:F388"/>
    <mergeCell ref="C346:F346"/>
    <mergeCell ref="A350:A351"/>
    <mergeCell ref="A352:A357"/>
    <mergeCell ref="C352:F354"/>
    <mergeCell ref="C350:F350"/>
    <mergeCell ref="A382:F382"/>
    <mergeCell ref="A379:F380"/>
    <mergeCell ref="B359:E359"/>
    <mergeCell ref="A6:F6"/>
    <mergeCell ref="A8:F8"/>
    <mergeCell ref="A7:F7"/>
    <mergeCell ref="A220:F220"/>
    <mergeCell ref="A268:F268"/>
    <mergeCell ref="A174:A176"/>
    <mergeCell ref="A177:A178"/>
    <mergeCell ref="A179:A180"/>
    <mergeCell ref="A181:A186"/>
    <mergeCell ref="A203:A207"/>
    <mergeCell ref="A135:A136"/>
    <mergeCell ref="C135:F135"/>
    <mergeCell ref="A59:F59"/>
    <mergeCell ref="B138:E138"/>
    <mergeCell ref="B112:E112"/>
    <mergeCell ref="A76:A77"/>
    <mergeCell ref="A102:A103"/>
    <mergeCell ref="A86:A88"/>
    <mergeCell ref="A42:A43"/>
    <mergeCell ref="C42:F42"/>
    <mergeCell ref="A9:A10"/>
    <mergeCell ref="C9:F9"/>
    <mergeCell ref="A11:A12"/>
    <mergeCell ref="C11:F11"/>
  </mergeCells>
  <pageMargins left="0.70866141732283472" right="0.70866141732283472" top="0.74803149606299213" bottom="0.74803149606299213" header="0.31496062992125984" footer="0.31496062992125984"/>
  <pageSetup paperSize="9" scale="51" orientation="portrait" horizontalDpi="4294967293" verticalDpi="4294967293" r:id="rId1"/>
  <rowBreaks count="2" manualBreakCount="2">
    <brk id="55" max="3" man="1"/>
    <brk id="380" max="3" man="1"/>
  </rowBreaks>
  <ignoredErrors>
    <ignoredError sqref="C2:F2 A2:B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44"/>
  <sheetViews>
    <sheetView zoomScaleNormal="100" zoomScaleSheetLayoutView="100" workbookViewId="0">
      <selection activeCell="B363" sqref="B363"/>
    </sheetView>
  </sheetViews>
  <sheetFormatPr defaultColWidth="9.140625" defaultRowHeight="12.75"/>
  <cols>
    <col min="1" max="1" width="10.140625" style="543" customWidth="1"/>
    <col min="2" max="2" width="62.7109375" style="7" customWidth="1"/>
    <col min="3" max="3" width="15.7109375" style="518" customWidth="1"/>
    <col min="4" max="4" width="15.7109375" style="519" customWidth="1"/>
    <col min="5" max="6" width="15.7109375" style="520" customWidth="1"/>
    <col min="7" max="87" width="9.140625" style="424"/>
    <col min="88" max="88" width="9.140625" style="425"/>
    <col min="89" max="16384" width="9.140625" style="7"/>
  </cols>
  <sheetData>
    <row r="1" spans="1:88" ht="24.95" customHeight="1">
      <c r="A1" s="976" t="s">
        <v>1126</v>
      </c>
      <c r="B1" s="976"/>
      <c r="C1" s="976"/>
      <c r="D1" s="976"/>
      <c r="E1" s="976"/>
      <c r="F1" s="976"/>
    </row>
    <row r="2" spans="1:88" ht="24.95" customHeight="1">
      <c r="A2" s="197" t="s">
        <v>11</v>
      </c>
      <c r="B2" s="197" t="s">
        <v>12</v>
      </c>
      <c r="C2" s="386" t="s">
        <v>13</v>
      </c>
      <c r="D2" s="387" t="s">
        <v>22</v>
      </c>
      <c r="E2" s="386" t="s">
        <v>23</v>
      </c>
      <c r="F2" s="386" t="s">
        <v>24</v>
      </c>
    </row>
    <row r="3" spans="1:88" ht="24.95" customHeight="1">
      <c r="A3" s="426" t="s">
        <v>84</v>
      </c>
      <c r="B3" s="4" t="s">
        <v>85</v>
      </c>
      <c r="C3" s="4" t="s">
        <v>86</v>
      </c>
      <c r="D3" s="427" t="s">
        <v>87</v>
      </c>
      <c r="E3" s="4" t="s">
        <v>88</v>
      </c>
      <c r="F3" s="428" t="s">
        <v>89</v>
      </c>
    </row>
    <row r="4" spans="1:88" s="522" customFormat="1" ht="17.25" customHeight="1">
      <c r="A4" s="1087"/>
      <c r="B4" s="1088"/>
      <c r="C4" s="1088"/>
      <c r="D4" s="1088"/>
      <c r="E4" s="1088"/>
      <c r="F4" s="1089"/>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row>
    <row r="5" spans="1:88" s="522" customFormat="1" ht="103.5" customHeight="1">
      <c r="A5" s="1095" t="s">
        <v>1303</v>
      </c>
      <c r="B5" s="1096"/>
      <c r="C5" s="1096"/>
      <c r="D5" s="1096"/>
      <c r="E5" s="1096"/>
      <c r="F5" s="1096"/>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21"/>
      <c r="CG5" s="521"/>
      <c r="CH5" s="521"/>
      <c r="CI5" s="521"/>
      <c r="CJ5" s="521"/>
    </row>
    <row r="6" spans="1:88" s="524" customFormat="1" ht="12.75" customHeight="1">
      <c r="A6" s="1055"/>
      <c r="B6" s="1056"/>
      <c r="C6" s="1056"/>
      <c r="D6" s="1056"/>
      <c r="E6" s="1056"/>
      <c r="F6" s="1094"/>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523"/>
      <c r="AL6" s="523"/>
      <c r="AM6" s="523"/>
      <c r="AN6" s="523"/>
      <c r="AO6" s="523"/>
      <c r="AP6" s="523"/>
      <c r="AQ6" s="523"/>
      <c r="AR6" s="523"/>
      <c r="AS6" s="523"/>
      <c r="AT6" s="523"/>
      <c r="AU6" s="523"/>
      <c r="AV6" s="523"/>
      <c r="AW6" s="523"/>
      <c r="AX6" s="523"/>
      <c r="AY6" s="523"/>
      <c r="AZ6" s="523"/>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row>
    <row r="7" spans="1:88">
      <c r="A7" s="530" t="s">
        <v>130</v>
      </c>
      <c r="B7" s="1081" t="s">
        <v>186</v>
      </c>
      <c r="C7" s="1082"/>
      <c r="D7" s="1082"/>
      <c r="E7" s="1082"/>
      <c r="F7" s="1083"/>
    </row>
    <row r="8" spans="1:88">
      <c r="A8" s="1092"/>
      <c r="B8" s="1093"/>
      <c r="C8" s="1093"/>
      <c r="D8" s="1093"/>
      <c r="E8" s="1093"/>
      <c r="F8" s="1093"/>
    </row>
    <row r="9" spans="1:88" s="527" customFormat="1" ht="30" customHeight="1">
      <c r="A9" s="1090" t="s">
        <v>1364</v>
      </c>
      <c r="B9" s="1091"/>
      <c r="C9" s="1091"/>
      <c r="D9" s="1091"/>
      <c r="E9" s="1091"/>
      <c r="F9" s="1091"/>
      <c r="G9" s="525"/>
      <c r="H9" s="525"/>
      <c r="I9" s="525"/>
      <c r="J9" s="525"/>
      <c r="K9" s="525"/>
      <c r="L9" s="525"/>
      <c r="M9" s="525"/>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5"/>
      <c r="AY9" s="525"/>
      <c r="AZ9" s="525"/>
      <c r="BA9" s="525"/>
      <c r="BB9" s="525"/>
      <c r="BC9" s="525"/>
      <c r="BD9" s="525"/>
      <c r="BE9" s="525"/>
      <c r="BF9" s="525"/>
      <c r="BG9" s="525"/>
      <c r="BH9" s="525"/>
      <c r="BI9" s="525"/>
      <c r="BJ9" s="525"/>
      <c r="BK9" s="525"/>
      <c r="BL9" s="525"/>
      <c r="BM9" s="525"/>
      <c r="BN9" s="525"/>
      <c r="BO9" s="525"/>
      <c r="BP9" s="525"/>
      <c r="BQ9" s="525"/>
      <c r="BR9" s="525"/>
      <c r="BS9" s="525"/>
      <c r="BT9" s="525"/>
      <c r="BU9" s="525"/>
      <c r="BV9" s="525"/>
      <c r="BW9" s="525"/>
      <c r="BX9" s="525"/>
      <c r="BY9" s="525"/>
      <c r="BZ9" s="525"/>
      <c r="CA9" s="525"/>
      <c r="CB9" s="525"/>
      <c r="CC9" s="525"/>
      <c r="CD9" s="525"/>
      <c r="CE9" s="525"/>
      <c r="CF9" s="525"/>
      <c r="CG9" s="525"/>
      <c r="CH9" s="525"/>
      <c r="CI9" s="525"/>
      <c r="CJ9" s="526"/>
    </row>
    <row r="10" spans="1:88" s="522" customFormat="1" ht="12.75" customHeight="1">
      <c r="A10" s="1087" t="s">
        <v>892</v>
      </c>
      <c r="B10" s="1088"/>
      <c r="C10" s="1088"/>
      <c r="D10" s="1088"/>
      <c r="E10" s="1088"/>
      <c r="F10" s="1089"/>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1"/>
      <c r="AY10" s="521"/>
      <c r="AZ10" s="521"/>
      <c r="BA10" s="521"/>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521"/>
      <c r="CC10" s="521"/>
      <c r="CD10" s="521"/>
      <c r="CE10" s="521"/>
      <c r="CF10" s="521"/>
      <c r="CG10" s="521"/>
      <c r="CH10" s="521"/>
      <c r="CI10" s="521"/>
      <c r="CJ10" s="521"/>
    </row>
    <row r="11" spans="1:88" ht="144.75" customHeight="1">
      <c r="A11" s="1010" t="s">
        <v>404</v>
      </c>
      <c r="B11" s="544" t="s">
        <v>1242</v>
      </c>
      <c r="C11" s="1084"/>
      <c r="D11" s="1085"/>
      <c r="E11" s="1085"/>
      <c r="F11" s="1086"/>
    </row>
    <row r="12" spans="1:88" ht="20.100000000000001" customHeight="1">
      <c r="A12" s="1012"/>
      <c r="B12" s="566" t="s">
        <v>1134</v>
      </c>
      <c r="C12" s="569" t="s">
        <v>0</v>
      </c>
      <c r="D12" s="430">
        <v>50</v>
      </c>
      <c r="E12" s="431"/>
      <c r="F12" s="432">
        <f>D12*E12</f>
        <v>0</v>
      </c>
    </row>
    <row r="13" spans="1:88" ht="20.100000000000001" customHeight="1">
      <c r="A13" s="1011"/>
      <c r="B13" s="566" t="s">
        <v>1135</v>
      </c>
      <c r="C13" s="568" t="s">
        <v>137</v>
      </c>
      <c r="D13" s="430">
        <v>100</v>
      </c>
      <c r="E13" s="431"/>
      <c r="F13" s="432">
        <f>D13*E13</f>
        <v>0</v>
      </c>
    </row>
    <row r="14" spans="1:88" ht="99" customHeight="1">
      <c r="A14" s="1010" t="s">
        <v>405</v>
      </c>
      <c r="B14" s="567" t="s">
        <v>1164</v>
      </c>
      <c r="C14" s="1084"/>
      <c r="D14" s="1085"/>
      <c r="E14" s="1085"/>
      <c r="F14" s="1086"/>
    </row>
    <row r="15" spans="1:88" ht="20.100000000000001" customHeight="1">
      <c r="A15" s="1011"/>
      <c r="B15" s="546" t="s">
        <v>664</v>
      </c>
      <c r="C15" s="568" t="s">
        <v>137</v>
      </c>
      <c r="D15" s="434">
        <v>30</v>
      </c>
      <c r="E15" s="431"/>
      <c r="F15" s="432">
        <f>D15*E15</f>
        <v>0</v>
      </c>
    </row>
    <row r="16" spans="1:88" ht="57.75" customHeight="1">
      <c r="A16" s="1010" t="s">
        <v>406</v>
      </c>
      <c r="B16" s="546" t="s">
        <v>715</v>
      </c>
      <c r="C16" s="1084"/>
      <c r="D16" s="1085"/>
      <c r="E16" s="1085"/>
      <c r="F16" s="1086"/>
    </row>
    <row r="17" spans="1:6" ht="20.100000000000001" customHeight="1">
      <c r="A17" s="1011"/>
      <c r="B17" s="546" t="s">
        <v>716</v>
      </c>
      <c r="C17" s="433" t="s">
        <v>4</v>
      </c>
      <c r="D17" s="434">
        <v>2</v>
      </c>
      <c r="E17" s="431"/>
      <c r="F17" s="432">
        <f>D17*E17</f>
        <v>0</v>
      </c>
    </row>
    <row r="18" spans="1:6" ht="108.75" customHeight="1">
      <c r="A18" s="1010" t="s">
        <v>407</v>
      </c>
      <c r="B18" s="546" t="s">
        <v>717</v>
      </c>
      <c r="C18" s="1084"/>
      <c r="D18" s="1085"/>
      <c r="E18" s="1085"/>
      <c r="F18" s="1086"/>
    </row>
    <row r="19" spans="1:6" ht="20.100000000000001" customHeight="1">
      <c r="A19" s="1011"/>
      <c r="B19" s="546" t="s">
        <v>718</v>
      </c>
      <c r="C19" s="433" t="s">
        <v>1</v>
      </c>
      <c r="D19" s="434">
        <f>4*4+(4*6)*3</f>
        <v>88</v>
      </c>
      <c r="E19" s="431"/>
      <c r="F19" s="432">
        <f>D19*E19</f>
        <v>0</v>
      </c>
    </row>
    <row r="20" spans="1:6" ht="55.5" customHeight="1">
      <c r="A20" s="1010" t="s">
        <v>408</v>
      </c>
      <c r="B20" s="545" t="s">
        <v>720</v>
      </c>
      <c r="C20" s="1084"/>
      <c r="D20" s="1085"/>
      <c r="E20" s="1085"/>
      <c r="F20" s="1086"/>
    </row>
    <row r="21" spans="1:6" ht="20.100000000000001" customHeight="1">
      <c r="A21" s="1011"/>
      <c r="B21" s="545" t="s">
        <v>719</v>
      </c>
      <c r="C21" s="433" t="s">
        <v>136</v>
      </c>
      <c r="D21" s="434">
        <v>6</v>
      </c>
      <c r="E21" s="431"/>
      <c r="F21" s="437">
        <f>D21*E21</f>
        <v>0</v>
      </c>
    </row>
    <row r="22" spans="1:6" ht="111" customHeight="1">
      <c r="A22" s="1010" t="s">
        <v>409</v>
      </c>
      <c r="B22" s="545" t="s">
        <v>1039</v>
      </c>
      <c r="C22" s="1098"/>
      <c r="D22" s="1099"/>
      <c r="E22" s="1099"/>
      <c r="F22" s="1100"/>
    </row>
    <row r="23" spans="1:6" ht="20.100000000000001" customHeight="1">
      <c r="A23" s="1011"/>
      <c r="B23" s="545" t="s">
        <v>115</v>
      </c>
      <c r="C23" s="438" t="s">
        <v>4</v>
      </c>
      <c r="D23" s="439">
        <v>2</v>
      </c>
      <c r="E23" s="431"/>
      <c r="F23" s="432">
        <f>D23*E23</f>
        <v>0</v>
      </c>
    </row>
    <row r="24" spans="1:6" ht="81" customHeight="1">
      <c r="A24" s="1010" t="s">
        <v>1182</v>
      </c>
      <c r="B24" s="545" t="s">
        <v>1002</v>
      </c>
      <c r="C24" s="1084"/>
      <c r="D24" s="1085"/>
      <c r="E24" s="1085"/>
      <c r="F24" s="1086"/>
    </row>
    <row r="25" spans="1:6" ht="20.100000000000001" customHeight="1">
      <c r="A25" s="1011"/>
      <c r="B25" s="545" t="s">
        <v>721</v>
      </c>
      <c r="C25" s="433" t="s">
        <v>4</v>
      </c>
      <c r="D25" s="434">
        <v>5</v>
      </c>
      <c r="E25" s="431"/>
      <c r="F25" s="432">
        <f>D25*E25</f>
        <v>0</v>
      </c>
    </row>
    <row r="26" spans="1:6" ht="159" customHeight="1">
      <c r="A26" s="1010" t="s">
        <v>410</v>
      </c>
      <c r="B26" s="570" t="s">
        <v>1516</v>
      </c>
      <c r="C26" s="997"/>
      <c r="D26" s="998"/>
      <c r="E26" s="998"/>
      <c r="F26" s="999"/>
    </row>
    <row r="27" spans="1:6" ht="20.100000000000001" customHeight="1">
      <c r="A27" s="1012"/>
      <c r="B27" s="547" t="s">
        <v>722</v>
      </c>
      <c r="C27" s="572" t="s">
        <v>137</v>
      </c>
      <c r="D27" s="441">
        <v>10</v>
      </c>
      <c r="E27" s="431"/>
      <c r="F27" s="437">
        <f t="shared" ref="F27:F33" si="0">D27*E27</f>
        <v>0</v>
      </c>
    </row>
    <row r="28" spans="1:6" ht="25.5">
      <c r="A28" s="1011"/>
      <c r="B28" s="440" t="s">
        <v>723</v>
      </c>
      <c r="C28" s="569" t="s">
        <v>0</v>
      </c>
      <c r="D28" s="441">
        <v>4.5</v>
      </c>
      <c r="E28" s="431"/>
      <c r="F28" s="437">
        <f t="shared" si="0"/>
        <v>0</v>
      </c>
    </row>
    <row r="29" spans="1:6" ht="103.5" customHeight="1">
      <c r="A29" s="1010" t="s">
        <v>411</v>
      </c>
      <c r="B29" s="571" t="s">
        <v>140</v>
      </c>
      <c r="C29" s="1101"/>
      <c r="D29" s="1102"/>
      <c r="E29" s="1102"/>
      <c r="F29" s="1103"/>
    </row>
    <row r="30" spans="1:6" ht="20.100000000000001" customHeight="1">
      <c r="A30" s="1011"/>
      <c r="B30" s="571" t="s">
        <v>797</v>
      </c>
      <c r="C30" s="573" t="s">
        <v>1</v>
      </c>
      <c r="D30" s="434">
        <v>60</v>
      </c>
      <c r="E30" s="431"/>
      <c r="F30" s="437">
        <f>D30*E30</f>
        <v>0</v>
      </c>
    </row>
    <row r="31" spans="1:6" ht="132" customHeight="1">
      <c r="A31" s="1010" t="s">
        <v>412</v>
      </c>
      <c r="B31" s="545" t="s">
        <v>1230</v>
      </c>
      <c r="C31" s="1049"/>
      <c r="D31" s="1050"/>
      <c r="E31" s="1050"/>
      <c r="F31" s="1051"/>
    </row>
    <row r="32" spans="1:6" ht="20.100000000000001" customHeight="1">
      <c r="A32" s="1012"/>
      <c r="B32" s="546" t="s">
        <v>724</v>
      </c>
      <c r="C32" s="433" t="s">
        <v>4</v>
      </c>
      <c r="D32" s="434">
        <v>20</v>
      </c>
      <c r="E32" s="431"/>
      <c r="F32" s="432">
        <f t="shared" si="0"/>
        <v>0</v>
      </c>
    </row>
    <row r="33" spans="1:6" ht="20.100000000000001" customHeight="1">
      <c r="A33" s="1011"/>
      <c r="B33" s="546" t="s">
        <v>725</v>
      </c>
      <c r="C33" s="433" t="s">
        <v>4</v>
      </c>
      <c r="D33" s="434">
        <v>5</v>
      </c>
      <c r="E33" s="431"/>
      <c r="F33" s="432">
        <f t="shared" si="0"/>
        <v>0</v>
      </c>
    </row>
    <row r="34" spans="1:6" ht="114.75">
      <c r="A34" s="1010" t="s">
        <v>413</v>
      </c>
      <c r="B34" s="417" t="s">
        <v>1517</v>
      </c>
      <c r="C34" s="1057"/>
      <c r="D34" s="1058"/>
      <c r="E34" s="1058"/>
      <c r="F34" s="1059"/>
    </row>
    <row r="35" spans="1:6" ht="20.100000000000001" customHeight="1">
      <c r="A35" s="1011"/>
      <c r="B35" s="545" t="s">
        <v>141</v>
      </c>
      <c r="C35" s="433" t="s">
        <v>1</v>
      </c>
      <c r="D35" s="439">
        <f>5*3*2</f>
        <v>30</v>
      </c>
      <c r="E35" s="431"/>
      <c r="F35" s="432">
        <f>D35*E35</f>
        <v>0</v>
      </c>
    </row>
    <row r="36" spans="1:6" ht="54" customHeight="1">
      <c r="A36" s="1010" t="s">
        <v>414</v>
      </c>
      <c r="B36" s="436" t="s">
        <v>142</v>
      </c>
      <c r="C36" s="1065"/>
      <c r="D36" s="1066"/>
      <c r="E36" s="1066"/>
      <c r="F36" s="1067"/>
    </row>
    <row r="37" spans="1:6" ht="20.100000000000001" customHeight="1">
      <c r="A37" s="1012"/>
      <c r="B37" s="545" t="s">
        <v>726</v>
      </c>
      <c r="C37" s="433" t="s">
        <v>137</v>
      </c>
      <c r="D37" s="434">
        <f>210*2</f>
        <v>420</v>
      </c>
      <c r="E37" s="431"/>
      <c r="F37" s="432">
        <f>D37*E37</f>
        <v>0</v>
      </c>
    </row>
    <row r="38" spans="1:6" ht="20.100000000000001" customHeight="1">
      <c r="A38" s="1012"/>
      <c r="B38" s="545" t="s">
        <v>727</v>
      </c>
      <c r="C38" s="433" t="s">
        <v>137</v>
      </c>
      <c r="D38" s="434">
        <f>488*2</f>
        <v>976</v>
      </c>
      <c r="E38" s="431"/>
      <c r="F38" s="432">
        <f>D38*E38</f>
        <v>0</v>
      </c>
    </row>
    <row r="39" spans="1:6" ht="20.100000000000001" customHeight="1">
      <c r="A39" s="1011"/>
      <c r="B39" s="574" t="s">
        <v>728</v>
      </c>
      <c r="C39" s="433" t="s">
        <v>137</v>
      </c>
      <c r="D39" s="439">
        <f>380*2</f>
        <v>760</v>
      </c>
      <c r="E39" s="431"/>
      <c r="F39" s="432">
        <f>D39*E39</f>
        <v>0</v>
      </c>
    </row>
    <row r="40" spans="1:6" ht="114.75">
      <c r="A40" s="1010" t="s">
        <v>415</v>
      </c>
      <c r="B40" s="443" t="s">
        <v>1518</v>
      </c>
      <c r="C40" s="1116"/>
      <c r="D40" s="1117"/>
      <c r="E40" s="1117"/>
      <c r="F40" s="1118"/>
    </row>
    <row r="41" spans="1:6" ht="20.100000000000001" customHeight="1">
      <c r="A41" s="1011"/>
      <c r="B41" s="549" t="s">
        <v>730</v>
      </c>
      <c r="C41" s="429" t="s">
        <v>0</v>
      </c>
      <c r="D41" s="439">
        <f>650*0.1</f>
        <v>65</v>
      </c>
      <c r="E41" s="431"/>
      <c r="F41" s="432">
        <f>D41*E41</f>
        <v>0</v>
      </c>
    </row>
    <row r="42" spans="1:6" ht="51">
      <c r="A42" s="1010" t="s">
        <v>416</v>
      </c>
      <c r="B42" s="444" t="s">
        <v>729</v>
      </c>
      <c r="C42" s="1076"/>
      <c r="D42" s="1077"/>
      <c r="E42" s="1077"/>
      <c r="F42" s="1077"/>
    </row>
    <row r="43" spans="1:6" ht="20.100000000000001" customHeight="1">
      <c r="A43" s="1011"/>
      <c r="B43" s="549" t="s">
        <v>730</v>
      </c>
      <c r="C43" s="429" t="s">
        <v>0</v>
      </c>
      <c r="D43" s="439">
        <f>650*0.3</f>
        <v>195</v>
      </c>
      <c r="E43" s="431"/>
      <c r="F43" s="432">
        <f>D43*E43</f>
        <v>0</v>
      </c>
    </row>
    <row r="44" spans="1:6" ht="65.25" customHeight="1">
      <c r="A44" s="1010" t="s">
        <v>417</v>
      </c>
      <c r="B44" s="575" t="s">
        <v>1231</v>
      </c>
      <c r="C44" s="1076"/>
      <c r="D44" s="1077"/>
      <c r="E44" s="1077"/>
      <c r="F44" s="1077"/>
    </row>
    <row r="45" spans="1:6" ht="20.100000000000001" customHeight="1">
      <c r="A45" s="1011"/>
      <c r="B45" s="549" t="s">
        <v>731</v>
      </c>
      <c r="C45" s="433" t="s">
        <v>1</v>
      </c>
      <c r="D45" s="439">
        <v>200</v>
      </c>
      <c r="E45" s="431"/>
      <c r="F45" s="432">
        <f>D45*E45</f>
        <v>0</v>
      </c>
    </row>
    <row r="46" spans="1:6" ht="28.5" customHeight="1">
      <c r="A46" s="1010" t="s">
        <v>418</v>
      </c>
      <c r="B46" s="445" t="s">
        <v>1243</v>
      </c>
      <c r="C46" s="1076"/>
      <c r="D46" s="1077"/>
      <c r="E46" s="1077"/>
      <c r="F46" s="1077"/>
    </row>
    <row r="47" spans="1:6" ht="20.100000000000001" customHeight="1">
      <c r="A47" s="1011"/>
      <c r="B47" s="576" t="s">
        <v>664</v>
      </c>
      <c r="C47" s="433" t="s">
        <v>137</v>
      </c>
      <c r="D47" s="439">
        <v>200</v>
      </c>
      <c r="E47" s="431"/>
      <c r="F47" s="432">
        <f>D47*E47</f>
        <v>0</v>
      </c>
    </row>
    <row r="48" spans="1:6" ht="93.75" customHeight="1">
      <c r="A48" s="1010" t="s">
        <v>1183</v>
      </c>
      <c r="B48" s="547" t="s">
        <v>1244</v>
      </c>
      <c r="C48" s="1076"/>
      <c r="D48" s="1077"/>
      <c r="E48" s="1077"/>
      <c r="F48" s="1077"/>
    </row>
    <row r="49" spans="1:6" ht="20.100000000000001" customHeight="1">
      <c r="A49" s="1011"/>
      <c r="B49" s="547" t="s">
        <v>798</v>
      </c>
      <c r="C49" s="433" t="s">
        <v>0</v>
      </c>
      <c r="D49" s="439">
        <f>650*0.3</f>
        <v>195</v>
      </c>
      <c r="E49" s="431"/>
      <c r="F49" s="432">
        <f>D49*E49</f>
        <v>0</v>
      </c>
    </row>
    <row r="50" spans="1:6" ht="133.5" customHeight="1">
      <c r="A50" s="1010" t="s">
        <v>1184</v>
      </c>
      <c r="B50" s="575" t="s">
        <v>1294</v>
      </c>
      <c r="C50" s="1076"/>
      <c r="D50" s="1077"/>
      <c r="E50" s="1077"/>
      <c r="F50" s="1077"/>
    </row>
    <row r="51" spans="1:6" ht="20.100000000000001" customHeight="1">
      <c r="A51" s="1011"/>
      <c r="B51" s="577" t="s">
        <v>730</v>
      </c>
      <c r="C51" s="438" t="s">
        <v>1</v>
      </c>
      <c r="D51" s="434">
        <v>650</v>
      </c>
      <c r="E51" s="431"/>
      <c r="F51" s="432">
        <f>D51*E51</f>
        <v>0</v>
      </c>
    </row>
    <row r="52" spans="1:6" ht="147.75" customHeight="1">
      <c r="A52" s="1010" t="s">
        <v>1185</v>
      </c>
      <c r="B52" s="575" t="s">
        <v>1295</v>
      </c>
      <c r="C52" s="1076"/>
      <c r="D52" s="1077"/>
      <c r="E52" s="1077"/>
      <c r="F52" s="1077"/>
    </row>
    <row r="53" spans="1:6" ht="20.100000000000001" customHeight="1">
      <c r="A53" s="1011"/>
      <c r="B53" s="576" t="s">
        <v>1290</v>
      </c>
      <c r="C53" s="438" t="s">
        <v>1</v>
      </c>
      <c r="D53" s="434">
        <v>650</v>
      </c>
      <c r="E53" s="431"/>
      <c r="F53" s="432">
        <f>D53*E53</f>
        <v>0</v>
      </c>
    </row>
    <row r="54" spans="1:6" ht="102.75" customHeight="1">
      <c r="A54" s="1010" t="s">
        <v>1186</v>
      </c>
      <c r="B54" s="418" t="s">
        <v>1041</v>
      </c>
      <c r="C54" s="1076"/>
      <c r="D54" s="1077"/>
      <c r="E54" s="1077"/>
      <c r="F54" s="1077"/>
    </row>
    <row r="55" spans="1:6" ht="30.75" customHeight="1">
      <c r="A55" s="1011"/>
      <c r="B55" s="549" t="s">
        <v>1042</v>
      </c>
      <c r="C55" s="438" t="s">
        <v>1</v>
      </c>
      <c r="D55" s="434">
        <v>200</v>
      </c>
      <c r="E55" s="431"/>
      <c r="F55" s="432">
        <f>D55*E55</f>
        <v>0</v>
      </c>
    </row>
    <row r="56" spans="1:6" ht="94.5" customHeight="1">
      <c r="A56" s="1010" t="s">
        <v>1187</v>
      </c>
      <c r="B56" s="545" t="s">
        <v>1232</v>
      </c>
      <c r="C56" s="1057"/>
      <c r="D56" s="1058"/>
      <c r="E56" s="1058"/>
      <c r="F56" s="1059"/>
    </row>
    <row r="57" spans="1:6" ht="20.100000000000001" customHeight="1">
      <c r="A57" s="1011"/>
      <c r="B57" s="545" t="s">
        <v>1291</v>
      </c>
      <c r="C57" s="433" t="s">
        <v>137</v>
      </c>
      <c r="D57" s="439">
        <v>100</v>
      </c>
      <c r="E57" s="431"/>
      <c r="F57" s="432">
        <f>D57*E57</f>
        <v>0</v>
      </c>
    </row>
    <row r="58" spans="1:6" ht="105" customHeight="1">
      <c r="A58" s="1010" t="s">
        <v>1188</v>
      </c>
      <c r="B58" s="545" t="s">
        <v>1245</v>
      </c>
      <c r="C58" s="1057"/>
      <c r="D58" s="1058"/>
      <c r="E58" s="1058"/>
      <c r="F58" s="1059"/>
    </row>
    <row r="59" spans="1:6" ht="20.100000000000001" customHeight="1">
      <c r="A59" s="1011"/>
      <c r="B59" s="545" t="s">
        <v>1291</v>
      </c>
      <c r="C59" s="433" t="s">
        <v>137</v>
      </c>
      <c r="D59" s="439">
        <v>100</v>
      </c>
      <c r="E59" s="431"/>
      <c r="F59" s="432">
        <f>D59*E59</f>
        <v>0</v>
      </c>
    </row>
    <row r="60" spans="1:6" ht="93.75" customHeight="1">
      <c r="A60" s="1010" t="s">
        <v>419</v>
      </c>
      <c r="B60" s="545" t="s">
        <v>1229</v>
      </c>
      <c r="C60" s="1107"/>
      <c r="D60" s="988"/>
      <c r="E60" s="988"/>
      <c r="F60" s="989"/>
    </row>
    <row r="61" spans="1:6" ht="20.100000000000001" customHeight="1">
      <c r="A61" s="1012"/>
      <c r="B61" s="546" t="s">
        <v>144</v>
      </c>
      <c r="C61" s="438" t="s">
        <v>4</v>
      </c>
      <c r="D61" s="434">
        <v>10</v>
      </c>
      <c r="E61" s="431"/>
      <c r="F61" s="432">
        <f>D61*E61</f>
        <v>0</v>
      </c>
    </row>
    <row r="62" spans="1:6" ht="20.100000000000001" customHeight="1">
      <c r="A62" s="1011"/>
      <c r="B62" s="546" t="s">
        <v>145</v>
      </c>
      <c r="C62" s="438" t="s">
        <v>4</v>
      </c>
      <c r="D62" s="434">
        <v>10</v>
      </c>
      <c r="E62" s="431"/>
      <c r="F62" s="432">
        <f>D62*E62</f>
        <v>0</v>
      </c>
    </row>
    <row r="63" spans="1:6" ht="135.75" customHeight="1">
      <c r="A63" s="1010" t="s">
        <v>420</v>
      </c>
      <c r="B63" s="547" t="s">
        <v>1246</v>
      </c>
      <c r="C63" s="1049"/>
      <c r="D63" s="1050"/>
      <c r="E63" s="1050"/>
      <c r="F63" s="1051"/>
    </row>
    <row r="64" spans="1:6" ht="20.100000000000001" customHeight="1">
      <c r="A64" s="1011"/>
      <c r="B64" s="545" t="s">
        <v>146</v>
      </c>
      <c r="C64" s="433" t="s">
        <v>136</v>
      </c>
      <c r="D64" s="439">
        <v>1</v>
      </c>
      <c r="E64" s="431"/>
      <c r="F64" s="432">
        <f>D64*E64</f>
        <v>0</v>
      </c>
    </row>
    <row r="65" spans="1:88" ht="234" customHeight="1">
      <c r="A65" s="990" t="s">
        <v>421</v>
      </c>
      <c r="B65" s="668" t="s">
        <v>1296</v>
      </c>
      <c r="C65" s="988"/>
      <c r="D65" s="988"/>
      <c r="E65" s="988"/>
      <c r="F65" s="989"/>
    </row>
    <row r="66" spans="1:88" ht="20.100000000000001" customHeight="1">
      <c r="A66" s="990"/>
      <c r="B66" s="547" t="s">
        <v>1174</v>
      </c>
      <c r="C66" s="446" t="s">
        <v>137</v>
      </c>
      <c r="D66" s="447">
        <v>215</v>
      </c>
      <c r="E66" s="431"/>
      <c r="F66" s="432">
        <f>D66*E66</f>
        <v>0</v>
      </c>
    </row>
    <row r="67" spans="1:88" ht="20.100000000000001" customHeight="1">
      <c r="A67" s="990"/>
      <c r="B67" s="547" t="s">
        <v>1175</v>
      </c>
      <c r="C67" s="433" t="s">
        <v>137</v>
      </c>
      <c r="D67" s="447">
        <v>488</v>
      </c>
      <c r="E67" s="431"/>
      <c r="F67" s="432">
        <f>D67*E67</f>
        <v>0</v>
      </c>
    </row>
    <row r="68" spans="1:88" s="996" customFormat="1" ht="12.75" customHeight="1"/>
    <row r="69" spans="1:88" ht="12.75" customHeight="1">
      <c r="A69" s="528" t="s">
        <v>130</v>
      </c>
      <c r="B69" s="1081" t="s">
        <v>898</v>
      </c>
      <c r="C69" s="1082"/>
      <c r="D69" s="1082"/>
      <c r="E69" s="1083"/>
      <c r="F69" s="529">
        <f>SUM(F11:F68)</f>
        <v>0</v>
      </c>
    </row>
    <row r="70" spans="1:88" s="996" customFormat="1" ht="12.75" customHeight="1"/>
    <row r="71" spans="1:88">
      <c r="A71" s="530" t="s">
        <v>185</v>
      </c>
      <c r="B71" s="1081" t="s">
        <v>1112</v>
      </c>
      <c r="C71" s="1082"/>
      <c r="D71" s="1082"/>
      <c r="E71" s="1082"/>
      <c r="F71" s="1083"/>
    </row>
    <row r="72" spans="1:88" s="996" customFormat="1" ht="12.75" customHeight="1"/>
    <row r="73" spans="1:88" s="448" customFormat="1">
      <c r="A73" s="531" t="s">
        <v>188</v>
      </c>
      <c r="B73" s="1044" t="s">
        <v>189</v>
      </c>
      <c r="C73" s="1044"/>
      <c r="D73" s="1044"/>
      <c r="E73" s="1044"/>
      <c r="F73" s="104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c r="BW73" s="424"/>
      <c r="BX73" s="424"/>
      <c r="BY73" s="424"/>
      <c r="BZ73" s="424"/>
      <c r="CA73" s="424"/>
      <c r="CB73" s="424"/>
      <c r="CC73" s="424"/>
      <c r="CD73" s="424"/>
      <c r="CE73" s="424"/>
      <c r="CF73" s="424"/>
      <c r="CG73" s="424"/>
      <c r="CH73" s="424"/>
      <c r="CI73" s="424"/>
      <c r="CJ73" s="425"/>
    </row>
    <row r="74" spans="1:88" ht="301.5" customHeight="1">
      <c r="A74" s="990" t="s">
        <v>422</v>
      </c>
      <c r="B74" s="548" t="s">
        <v>1165</v>
      </c>
      <c r="C74" s="1112"/>
      <c r="D74" s="1112"/>
      <c r="E74" s="1112"/>
      <c r="F74" s="1112"/>
    </row>
    <row r="75" spans="1:88" ht="20.100000000000001" customHeight="1">
      <c r="A75" s="990"/>
      <c r="B75" s="548" t="s">
        <v>733</v>
      </c>
      <c r="C75" s="433" t="s">
        <v>1297</v>
      </c>
      <c r="D75" s="439">
        <f>165+0.7*1.5*(15+7)+1.9</f>
        <v>190</v>
      </c>
      <c r="E75" s="431"/>
      <c r="F75" s="432">
        <f>D75*E75</f>
        <v>0</v>
      </c>
    </row>
    <row r="76" spans="1:88" ht="201.75" customHeight="1">
      <c r="A76" s="990" t="s">
        <v>1074</v>
      </c>
      <c r="B76" s="578" t="s">
        <v>1166</v>
      </c>
      <c r="C76" s="1057"/>
      <c r="D76" s="1058"/>
      <c r="E76" s="1058"/>
      <c r="F76" s="1058"/>
    </row>
    <row r="77" spans="1:88" ht="20.100000000000001" customHeight="1">
      <c r="A77" s="990"/>
      <c r="B77" s="579" t="s">
        <v>733</v>
      </c>
      <c r="C77" s="433" t="s">
        <v>1297</v>
      </c>
      <c r="D77" s="439">
        <f>2.5*2.5*1.8*(12+5)+0.75</f>
        <v>192</v>
      </c>
      <c r="E77" s="431"/>
      <c r="F77" s="432">
        <f>D77*E77</f>
        <v>0</v>
      </c>
    </row>
    <row r="78" spans="1:88" ht="93" customHeight="1">
      <c r="A78" s="990" t="s">
        <v>1075</v>
      </c>
      <c r="B78" s="652" t="s">
        <v>734</v>
      </c>
      <c r="C78" s="1108"/>
      <c r="D78" s="1108"/>
      <c r="E78" s="1108"/>
      <c r="F78" s="1108"/>
    </row>
    <row r="79" spans="1:88" ht="20.100000000000001" customHeight="1">
      <c r="A79" s="990"/>
      <c r="B79" s="546" t="s">
        <v>735</v>
      </c>
      <c r="C79" s="433" t="s">
        <v>1298</v>
      </c>
      <c r="D79" s="434">
        <v>50</v>
      </c>
      <c r="E79" s="431"/>
      <c r="F79" s="432">
        <f>D79*E79</f>
        <v>0</v>
      </c>
    </row>
    <row r="80" spans="1:88" ht="68.25" customHeight="1">
      <c r="A80" s="1010" t="s">
        <v>1076</v>
      </c>
      <c r="B80" s="545" t="s">
        <v>1247</v>
      </c>
      <c r="C80" s="1075"/>
      <c r="D80" s="1075"/>
      <c r="E80" s="1075"/>
      <c r="F80" s="1075"/>
    </row>
    <row r="81" spans="1:88" ht="20.100000000000001" customHeight="1">
      <c r="A81" s="1011"/>
      <c r="B81" s="545" t="s">
        <v>1178</v>
      </c>
      <c r="C81" s="433" t="s">
        <v>1298</v>
      </c>
      <c r="D81" s="434">
        <f>SUM(D74:D79)</f>
        <v>432</v>
      </c>
      <c r="E81" s="431"/>
      <c r="F81" s="432">
        <f>D81*E81</f>
        <v>0</v>
      </c>
    </row>
    <row r="82" spans="1:88" ht="72" customHeight="1">
      <c r="A82" s="1010" t="s">
        <v>1077</v>
      </c>
      <c r="B82" s="545" t="s">
        <v>764</v>
      </c>
      <c r="C82" s="1075"/>
      <c r="D82" s="1075"/>
      <c r="E82" s="1075"/>
      <c r="F82" s="1075"/>
    </row>
    <row r="83" spans="1:88" ht="20.100000000000001" customHeight="1">
      <c r="A83" s="1011"/>
      <c r="B83" s="545" t="s">
        <v>765</v>
      </c>
      <c r="C83" s="433" t="s">
        <v>1297</v>
      </c>
      <c r="D83" s="439">
        <f>19+0.7*0.1*(15+7)+0.46</f>
        <v>21</v>
      </c>
      <c r="E83" s="431"/>
      <c r="F83" s="432">
        <f>D83*E83</f>
        <v>0</v>
      </c>
    </row>
    <row r="84" spans="1:88" ht="66" customHeight="1">
      <c r="A84" s="1010" t="s">
        <v>1078</v>
      </c>
      <c r="B84" s="580" t="s">
        <v>758</v>
      </c>
      <c r="C84" s="1075"/>
      <c r="D84" s="1075"/>
      <c r="E84" s="1075"/>
      <c r="F84" s="1075"/>
    </row>
    <row r="85" spans="1:88" ht="20.100000000000001" customHeight="1">
      <c r="A85" s="1011"/>
      <c r="B85" s="580" t="s">
        <v>759</v>
      </c>
      <c r="C85" s="433" t="s">
        <v>1297</v>
      </c>
      <c r="D85" s="439">
        <f>65+0.7*0.5*(15+7)+0.3</f>
        <v>73</v>
      </c>
      <c r="E85" s="431"/>
      <c r="F85" s="432">
        <f>D85*E85</f>
        <v>0</v>
      </c>
    </row>
    <row r="86" spans="1:88" ht="185.25" customHeight="1">
      <c r="A86" s="1010" t="s">
        <v>1079</v>
      </c>
      <c r="B86" s="545" t="s">
        <v>994</v>
      </c>
      <c r="C86" s="1075"/>
      <c r="D86" s="1075"/>
      <c r="E86" s="1075"/>
      <c r="F86" s="1075"/>
    </row>
    <row r="87" spans="1:88" ht="20.100000000000001" customHeight="1">
      <c r="A87" s="1011"/>
      <c r="B87" s="545" t="s">
        <v>760</v>
      </c>
      <c r="C87" s="433" t="s">
        <v>1297</v>
      </c>
      <c r="D87" s="439">
        <f>(2.5*2.5*1.8-1.2*1.2*1.5)*5+0.55+50</f>
        <v>96</v>
      </c>
      <c r="E87" s="431"/>
      <c r="F87" s="432">
        <f>D87*E87</f>
        <v>0</v>
      </c>
    </row>
    <row r="88" spans="1:88" ht="123" customHeight="1">
      <c r="A88" s="1010" t="s">
        <v>1080</v>
      </c>
      <c r="B88" s="546" t="s">
        <v>762</v>
      </c>
      <c r="C88" s="1075"/>
      <c r="D88" s="1075"/>
      <c r="E88" s="1075"/>
      <c r="F88" s="1075"/>
    </row>
    <row r="89" spans="1:88" ht="20.100000000000001" customHeight="1">
      <c r="A89" s="1011"/>
      <c r="B89" s="546" t="s">
        <v>763</v>
      </c>
      <c r="C89" s="433" t="s">
        <v>1297</v>
      </c>
      <c r="D89" s="439">
        <f>73+(2.5*2.5*1.8-0.4*0.4*3.14*1.5)*12+1.04</f>
        <v>199.99679999999998</v>
      </c>
      <c r="E89" s="431"/>
      <c r="F89" s="432">
        <f>D89*E89</f>
        <v>0</v>
      </c>
    </row>
    <row r="90" spans="1:88" ht="108" customHeight="1">
      <c r="A90" s="1010" t="s">
        <v>1081</v>
      </c>
      <c r="B90" s="653" t="s">
        <v>1082</v>
      </c>
      <c r="C90" s="1075"/>
      <c r="D90" s="1075"/>
      <c r="E90" s="1075"/>
      <c r="F90" s="1075"/>
    </row>
    <row r="91" spans="1:88" ht="20.100000000000001" customHeight="1">
      <c r="A91" s="1011"/>
      <c r="B91" s="581" t="s">
        <v>737</v>
      </c>
      <c r="C91" s="433" t="s">
        <v>136</v>
      </c>
      <c r="D91" s="439">
        <v>1</v>
      </c>
      <c r="E91" s="431"/>
      <c r="F91" s="432">
        <f>D91*E91</f>
        <v>0</v>
      </c>
    </row>
    <row r="92" spans="1:88" ht="84.75" customHeight="1">
      <c r="A92" s="1010" t="s">
        <v>1083</v>
      </c>
      <c r="B92" s="545" t="s">
        <v>1519</v>
      </c>
      <c r="C92" s="1077"/>
      <c r="D92" s="1077"/>
      <c r="E92" s="1077"/>
      <c r="F92" s="1077"/>
    </row>
    <row r="93" spans="1:88" ht="20.100000000000001" customHeight="1">
      <c r="A93" s="1011"/>
      <c r="B93" s="545" t="s">
        <v>761</v>
      </c>
      <c r="C93" s="446" t="s">
        <v>1297</v>
      </c>
      <c r="D93" s="434">
        <f>D81-D87</f>
        <v>336</v>
      </c>
      <c r="E93" s="431"/>
      <c r="F93" s="432">
        <f>D93*E93</f>
        <v>0</v>
      </c>
    </row>
    <row r="94" spans="1:88" s="996" customFormat="1" ht="12.75" customHeight="1"/>
    <row r="95" spans="1:88" s="456" customFormat="1">
      <c r="A95" s="532" t="s">
        <v>188</v>
      </c>
      <c r="B95" s="452" t="s">
        <v>1113</v>
      </c>
      <c r="C95" s="453"/>
      <c r="D95" s="454"/>
      <c r="E95" s="455"/>
      <c r="F95" s="455">
        <f>SUM(F76:F93)</f>
        <v>0</v>
      </c>
      <c r="G95" s="424"/>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4"/>
      <c r="AY95" s="424"/>
      <c r="AZ95" s="424"/>
      <c r="BA95" s="424"/>
      <c r="BB95" s="424"/>
      <c r="BC95" s="424"/>
      <c r="BD95" s="424"/>
      <c r="BE95" s="424"/>
      <c r="BF95" s="424"/>
      <c r="BG95" s="424"/>
      <c r="BH95" s="424"/>
      <c r="BI95" s="424"/>
      <c r="BJ95" s="424"/>
      <c r="BK95" s="424"/>
      <c r="BL95" s="424"/>
      <c r="BM95" s="424"/>
      <c r="BN95" s="424"/>
      <c r="BO95" s="424"/>
      <c r="BP95" s="424"/>
      <c r="BQ95" s="424"/>
      <c r="BR95" s="424"/>
      <c r="BS95" s="424"/>
      <c r="BT95" s="424"/>
      <c r="BU95" s="424"/>
      <c r="BV95" s="424"/>
      <c r="BW95" s="424"/>
      <c r="BX95" s="424"/>
      <c r="BY95" s="424"/>
      <c r="BZ95" s="424"/>
      <c r="CA95" s="424"/>
      <c r="CB95" s="424"/>
      <c r="CC95" s="424"/>
      <c r="CD95" s="424"/>
      <c r="CE95" s="424"/>
      <c r="CF95" s="424"/>
      <c r="CG95" s="424"/>
      <c r="CH95" s="424"/>
      <c r="CI95" s="424"/>
      <c r="CJ95" s="425"/>
    </row>
    <row r="96" spans="1:88" s="996" customFormat="1" ht="12.75" customHeight="1"/>
    <row r="97" spans="1:88" s="448" customFormat="1">
      <c r="A97" s="532" t="s">
        <v>187</v>
      </c>
      <c r="B97" s="452" t="s">
        <v>191</v>
      </c>
      <c r="C97" s="453"/>
      <c r="D97" s="454"/>
      <c r="E97" s="455"/>
      <c r="F97" s="455"/>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c r="BZ97" s="424"/>
      <c r="CA97" s="424"/>
      <c r="CB97" s="424"/>
      <c r="CC97" s="424"/>
      <c r="CD97" s="424"/>
      <c r="CE97" s="424"/>
      <c r="CF97" s="424"/>
      <c r="CG97" s="424"/>
      <c r="CH97" s="424"/>
      <c r="CI97" s="424"/>
      <c r="CJ97" s="425"/>
    </row>
    <row r="98" spans="1:88" s="448" customFormat="1">
      <c r="A98" s="1052"/>
      <c r="B98" s="1053"/>
      <c r="C98" s="1053"/>
      <c r="D98" s="1053"/>
      <c r="E98" s="1053"/>
      <c r="F98" s="105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4"/>
      <c r="BN98" s="424"/>
      <c r="BO98" s="424"/>
      <c r="BP98" s="424"/>
      <c r="BQ98" s="424"/>
      <c r="BR98" s="424"/>
      <c r="BS98" s="424"/>
      <c r="BT98" s="424"/>
      <c r="BU98" s="424"/>
      <c r="BV98" s="424"/>
      <c r="BW98" s="424"/>
      <c r="BX98" s="424"/>
      <c r="BY98" s="424"/>
      <c r="BZ98" s="424"/>
      <c r="CA98" s="424"/>
      <c r="CB98" s="424"/>
      <c r="CC98" s="424"/>
      <c r="CD98" s="424"/>
      <c r="CE98" s="424"/>
      <c r="CF98" s="424"/>
      <c r="CG98" s="424"/>
      <c r="CH98" s="424"/>
      <c r="CI98" s="424"/>
      <c r="CJ98" s="425"/>
    </row>
    <row r="99" spans="1:88" ht="71.25" customHeight="1">
      <c r="A99" s="1109" t="s">
        <v>1302</v>
      </c>
      <c r="B99" s="1110"/>
      <c r="C99" s="1110"/>
      <c r="D99" s="1110"/>
      <c r="E99" s="1110"/>
      <c r="F99" s="1111"/>
    </row>
    <row r="100" spans="1:88">
      <c r="A100" s="1078"/>
      <c r="B100" s="1079"/>
      <c r="C100" s="1079"/>
      <c r="D100" s="1079"/>
      <c r="E100" s="1079"/>
      <c r="F100" s="1080"/>
    </row>
    <row r="101" spans="1:88" ht="38.25" customHeight="1">
      <c r="A101" s="1010" t="s">
        <v>423</v>
      </c>
      <c r="B101" s="546" t="s">
        <v>790</v>
      </c>
      <c r="C101" s="1075"/>
      <c r="D101" s="1075"/>
      <c r="E101" s="1075"/>
      <c r="F101" s="1075"/>
    </row>
    <row r="102" spans="1:88" ht="20.100000000000001" customHeight="1">
      <c r="A102" s="1011"/>
      <c r="B102" s="546" t="s">
        <v>738</v>
      </c>
      <c r="C102" s="433" t="s">
        <v>1297</v>
      </c>
      <c r="D102" s="439">
        <f>19+0.7*0.1*(15+7)+(2*2*0.1*5)+0.46</f>
        <v>23</v>
      </c>
      <c r="E102" s="431"/>
      <c r="F102" s="432">
        <f>D102*E102</f>
        <v>0</v>
      </c>
    </row>
    <row r="103" spans="1:88" ht="28.5" customHeight="1">
      <c r="A103" s="1010" t="s">
        <v>424</v>
      </c>
      <c r="B103" s="435" t="s">
        <v>739</v>
      </c>
      <c r="C103" s="1076"/>
      <c r="D103" s="1077"/>
      <c r="E103" s="1077"/>
      <c r="F103" s="1077"/>
    </row>
    <row r="104" spans="1:88" ht="20.100000000000001" customHeight="1">
      <c r="A104" s="1011"/>
      <c r="B104" s="582" t="s">
        <v>740</v>
      </c>
      <c r="C104" s="433" t="s">
        <v>1297</v>
      </c>
      <c r="D104" s="439">
        <f>65-0.8*0.1*200+0.7*0.4*(15+7)+0.84</f>
        <v>56</v>
      </c>
      <c r="E104" s="431"/>
      <c r="F104" s="437">
        <f>D104*E104</f>
        <v>0</v>
      </c>
    </row>
    <row r="105" spans="1:88" ht="56.25" customHeight="1">
      <c r="A105" s="1010" t="s">
        <v>425</v>
      </c>
      <c r="B105" s="418" t="s">
        <v>741</v>
      </c>
      <c r="C105" s="1076"/>
      <c r="D105" s="1077"/>
      <c r="E105" s="1077"/>
      <c r="F105" s="1077"/>
    </row>
    <row r="106" spans="1:88" ht="20.100000000000001" customHeight="1">
      <c r="A106" s="1011"/>
      <c r="B106" s="549" t="s">
        <v>742</v>
      </c>
      <c r="C106" s="433" t="s">
        <v>1297</v>
      </c>
      <c r="D106" s="439">
        <f>1.5*1.5*0.15*12</f>
        <v>4.05</v>
      </c>
      <c r="E106" s="431"/>
      <c r="F106" s="437">
        <f>D106*E106</f>
        <v>0</v>
      </c>
    </row>
    <row r="107" spans="1:88" ht="38.25">
      <c r="A107" s="1010" t="s">
        <v>426</v>
      </c>
      <c r="B107" s="436" t="s">
        <v>743</v>
      </c>
      <c r="C107" s="1076"/>
      <c r="D107" s="1077"/>
      <c r="E107" s="1077"/>
      <c r="F107" s="1077"/>
    </row>
    <row r="108" spans="1:88" ht="20.100000000000001" customHeight="1">
      <c r="A108" s="1011"/>
      <c r="B108" s="545" t="s">
        <v>744</v>
      </c>
      <c r="C108" s="438" t="s">
        <v>4</v>
      </c>
      <c r="D108" s="434">
        <v>20</v>
      </c>
      <c r="E108" s="431"/>
      <c r="F108" s="437">
        <f>D108*E108</f>
        <v>0</v>
      </c>
    </row>
    <row r="109" spans="1:88" ht="67.5" customHeight="1">
      <c r="A109" s="1010" t="s">
        <v>427</v>
      </c>
      <c r="B109" s="435" t="s">
        <v>745</v>
      </c>
      <c r="C109" s="1076"/>
      <c r="D109" s="1077"/>
      <c r="E109" s="1077"/>
      <c r="F109" s="1077"/>
    </row>
    <row r="110" spans="1:88" ht="20.100000000000001" customHeight="1">
      <c r="A110" s="1011"/>
      <c r="B110" s="546" t="s">
        <v>746</v>
      </c>
      <c r="C110" s="433" t="s">
        <v>1297</v>
      </c>
      <c r="D110" s="439">
        <f>(1.6*1.6*1-0.4*0.4*3.14*1)*2+0.88</f>
        <v>4.9952000000000005</v>
      </c>
      <c r="E110" s="431"/>
      <c r="F110" s="437">
        <f>D110*E110</f>
        <v>0</v>
      </c>
    </row>
    <row r="111" spans="1:88" ht="120.75" customHeight="1">
      <c r="A111" s="1010" t="s">
        <v>428</v>
      </c>
      <c r="B111" s="545" t="s">
        <v>747</v>
      </c>
      <c r="C111" s="1076"/>
      <c r="D111" s="1077"/>
      <c r="E111" s="1077"/>
      <c r="F111" s="1077"/>
    </row>
    <row r="112" spans="1:88" ht="20.100000000000001" customHeight="1">
      <c r="A112" s="1011"/>
      <c r="B112" s="545" t="s">
        <v>748</v>
      </c>
      <c r="C112" s="433" t="s">
        <v>4</v>
      </c>
      <c r="D112" s="439">
        <v>12</v>
      </c>
      <c r="E112" s="431"/>
      <c r="F112" s="437">
        <f>D112*E112</f>
        <v>0</v>
      </c>
    </row>
    <row r="113" spans="1:88" ht="93" customHeight="1">
      <c r="A113" s="1010" t="s">
        <v>429</v>
      </c>
      <c r="B113" s="418" t="s">
        <v>749</v>
      </c>
      <c r="C113" s="1076"/>
      <c r="D113" s="1077"/>
      <c r="E113" s="1077"/>
      <c r="F113" s="1077"/>
    </row>
    <row r="114" spans="1:88" ht="20.100000000000001" customHeight="1">
      <c r="A114" s="1011"/>
      <c r="B114" s="549" t="s">
        <v>750</v>
      </c>
      <c r="C114" s="457" t="s">
        <v>136</v>
      </c>
      <c r="D114" s="439">
        <v>5</v>
      </c>
      <c r="E114" s="431"/>
      <c r="F114" s="437">
        <f>D114*E114</f>
        <v>0</v>
      </c>
    </row>
    <row r="115" spans="1:88" ht="111.75" customHeight="1">
      <c r="A115" s="1010" t="s">
        <v>430</v>
      </c>
      <c r="B115" s="549" t="s">
        <v>1003</v>
      </c>
      <c r="C115" s="1076"/>
      <c r="D115" s="1077"/>
      <c r="E115" s="1077"/>
      <c r="F115" s="1077"/>
    </row>
    <row r="116" spans="1:88" ht="20.100000000000001" customHeight="1">
      <c r="A116" s="1011"/>
      <c r="B116" s="549" t="s">
        <v>750</v>
      </c>
      <c r="C116" s="457" t="s">
        <v>136</v>
      </c>
      <c r="D116" s="439">
        <v>1</v>
      </c>
      <c r="E116" s="431"/>
      <c r="F116" s="437">
        <f>D116*E116</f>
        <v>0</v>
      </c>
    </row>
    <row r="117" spans="1:88" s="996" customFormat="1" ht="12.75" customHeight="1"/>
    <row r="118" spans="1:88" s="456" customFormat="1">
      <c r="A118" s="532" t="s">
        <v>187</v>
      </c>
      <c r="B118" s="1036" t="s">
        <v>1114</v>
      </c>
      <c r="C118" s="1097"/>
      <c r="D118" s="1097"/>
      <c r="E118" s="455"/>
      <c r="F118" s="455">
        <f>SUM(F102:F116)</f>
        <v>0</v>
      </c>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424"/>
      <c r="BH118" s="424"/>
      <c r="BI118" s="424"/>
      <c r="BJ118" s="424"/>
      <c r="BK118" s="424"/>
      <c r="BL118" s="424"/>
      <c r="BM118" s="424"/>
      <c r="BN118" s="424"/>
      <c r="BO118" s="424"/>
      <c r="BP118" s="424"/>
      <c r="BQ118" s="424"/>
      <c r="BR118" s="424"/>
      <c r="BS118" s="424"/>
      <c r="BT118" s="424"/>
      <c r="BU118" s="424"/>
      <c r="BV118" s="424"/>
      <c r="BW118" s="424"/>
      <c r="BX118" s="424"/>
      <c r="BY118" s="424"/>
      <c r="BZ118" s="424"/>
      <c r="CA118" s="424"/>
      <c r="CB118" s="424"/>
      <c r="CC118" s="424"/>
      <c r="CD118" s="424"/>
      <c r="CE118" s="424"/>
      <c r="CF118" s="424"/>
      <c r="CG118" s="424"/>
      <c r="CH118" s="424"/>
      <c r="CI118" s="424"/>
      <c r="CJ118" s="425"/>
    </row>
    <row r="119" spans="1:88" s="996" customFormat="1" ht="12.75" customHeight="1"/>
    <row r="120" spans="1:88" s="448" customFormat="1">
      <c r="A120" s="532" t="s">
        <v>190</v>
      </c>
      <c r="B120" s="452" t="s">
        <v>193</v>
      </c>
      <c r="C120" s="458"/>
      <c r="D120" s="454"/>
      <c r="E120" s="455"/>
      <c r="F120" s="455"/>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4"/>
      <c r="BR120" s="424"/>
      <c r="BS120" s="424"/>
      <c r="BT120" s="424"/>
      <c r="BU120" s="424"/>
      <c r="BV120" s="424"/>
      <c r="BW120" s="424"/>
      <c r="BX120" s="424"/>
      <c r="BY120" s="424"/>
      <c r="BZ120" s="424"/>
      <c r="CA120" s="424"/>
      <c r="CB120" s="424"/>
      <c r="CC120" s="424"/>
      <c r="CD120" s="424"/>
      <c r="CE120" s="424"/>
      <c r="CF120" s="424"/>
      <c r="CG120" s="424"/>
      <c r="CH120" s="424"/>
      <c r="CI120" s="424"/>
      <c r="CJ120" s="425"/>
    </row>
    <row r="121" spans="1:88" s="996" customFormat="1" ht="12.75" customHeight="1"/>
    <row r="122" spans="1:88" ht="43.5" customHeight="1">
      <c r="A122" s="990" t="s">
        <v>435</v>
      </c>
      <c r="B122" s="545" t="s">
        <v>752</v>
      </c>
      <c r="C122" s="1075"/>
      <c r="D122" s="1075"/>
      <c r="E122" s="1075"/>
      <c r="F122" s="1075"/>
    </row>
    <row r="123" spans="1:88" ht="20.100000000000001" customHeight="1">
      <c r="A123" s="990"/>
      <c r="B123" s="545" t="s">
        <v>751</v>
      </c>
      <c r="C123" s="438" t="s">
        <v>4</v>
      </c>
      <c r="D123" s="439">
        <v>10</v>
      </c>
      <c r="E123" s="431"/>
      <c r="F123" s="437">
        <f>D123*E123</f>
        <v>0</v>
      </c>
    </row>
    <row r="124" spans="1:88" ht="56.25" customHeight="1">
      <c r="A124" s="990" t="s">
        <v>436</v>
      </c>
      <c r="B124" s="576" t="s">
        <v>753</v>
      </c>
      <c r="C124" s="1075"/>
      <c r="D124" s="1075"/>
      <c r="E124" s="1075"/>
      <c r="F124" s="1075"/>
    </row>
    <row r="125" spans="1:88" ht="20.100000000000001" customHeight="1">
      <c r="A125" s="990"/>
      <c r="B125" s="576" t="s">
        <v>754</v>
      </c>
      <c r="C125" s="438" t="s">
        <v>4</v>
      </c>
      <c r="D125" s="439">
        <v>2</v>
      </c>
      <c r="E125" s="431"/>
      <c r="F125" s="437">
        <f>D125*E125</f>
        <v>0</v>
      </c>
    </row>
    <row r="126" spans="1:88" ht="132.75" customHeight="1">
      <c r="A126" s="990" t="s">
        <v>437</v>
      </c>
      <c r="B126" s="459" t="s">
        <v>1233</v>
      </c>
      <c r="C126" s="1075"/>
      <c r="D126" s="1075"/>
      <c r="E126" s="1075"/>
      <c r="F126" s="1075"/>
    </row>
    <row r="127" spans="1:88" ht="20.100000000000001" customHeight="1">
      <c r="A127" s="990"/>
      <c r="B127" s="460" t="s">
        <v>755</v>
      </c>
      <c r="C127" s="433" t="s">
        <v>4</v>
      </c>
      <c r="D127" s="439">
        <v>12</v>
      </c>
      <c r="E127" s="431"/>
      <c r="F127" s="437">
        <f>D127*E127</f>
        <v>0</v>
      </c>
    </row>
    <row r="128" spans="1:88" ht="27" customHeight="1">
      <c r="A128" s="1010" t="s">
        <v>438</v>
      </c>
      <c r="B128" s="461" t="s">
        <v>756</v>
      </c>
      <c r="C128" s="1075"/>
      <c r="D128" s="1075"/>
      <c r="E128" s="1075"/>
      <c r="F128" s="1075"/>
    </row>
    <row r="129" spans="1:88" ht="20.100000000000001" customHeight="1">
      <c r="A129" s="1011"/>
      <c r="B129" s="549" t="s">
        <v>757</v>
      </c>
      <c r="C129" s="433" t="s">
        <v>136</v>
      </c>
      <c r="D129" s="434">
        <v>1</v>
      </c>
      <c r="E129" s="431"/>
      <c r="F129" s="437">
        <f>D129*E129</f>
        <v>0</v>
      </c>
    </row>
    <row r="130" spans="1:88" s="996" customFormat="1" ht="12.75" customHeight="1"/>
    <row r="131" spans="1:88" s="456" customFormat="1">
      <c r="A131" s="532" t="s">
        <v>190</v>
      </c>
      <c r="B131" s="452" t="s">
        <v>1115</v>
      </c>
      <c r="C131" s="453"/>
      <c r="D131" s="454"/>
      <c r="E131" s="455"/>
      <c r="F131" s="455">
        <f>SUM(F123:F129)</f>
        <v>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4"/>
      <c r="AY131" s="424"/>
      <c r="AZ131" s="424"/>
      <c r="BA131" s="424"/>
      <c r="BB131" s="424"/>
      <c r="BC131" s="424"/>
      <c r="BD131" s="424"/>
      <c r="BE131" s="424"/>
      <c r="BF131" s="424"/>
      <c r="BG131" s="424"/>
      <c r="BH131" s="424"/>
      <c r="BI131" s="424"/>
      <c r="BJ131" s="424"/>
      <c r="BK131" s="424"/>
      <c r="BL131" s="424"/>
      <c r="BM131" s="424"/>
      <c r="BN131" s="424"/>
      <c r="BO131" s="424"/>
      <c r="BP131" s="424"/>
      <c r="BQ131" s="424"/>
      <c r="BR131" s="424"/>
      <c r="BS131" s="424"/>
      <c r="BT131" s="424"/>
      <c r="BU131" s="424"/>
      <c r="BV131" s="424"/>
      <c r="BW131" s="424"/>
      <c r="BX131" s="424"/>
      <c r="BY131" s="424"/>
      <c r="BZ131" s="424"/>
      <c r="CA131" s="424"/>
      <c r="CB131" s="424"/>
      <c r="CC131" s="424"/>
      <c r="CD131" s="424"/>
      <c r="CE131" s="424"/>
      <c r="CF131" s="424"/>
      <c r="CG131" s="424"/>
      <c r="CH131" s="424"/>
      <c r="CI131" s="424"/>
      <c r="CJ131" s="425"/>
    </row>
    <row r="132" spans="1:88" s="996" customFormat="1" ht="12.75" customHeight="1"/>
    <row r="133" spans="1:88" s="448" customFormat="1">
      <c r="A133" s="532" t="s">
        <v>192</v>
      </c>
      <c r="B133" s="452" t="s">
        <v>195</v>
      </c>
      <c r="C133" s="458"/>
      <c r="D133" s="454"/>
      <c r="E133" s="455"/>
      <c r="F133" s="455"/>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4"/>
      <c r="AY133" s="424"/>
      <c r="AZ133" s="424"/>
      <c r="BA133" s="424"/>
      <c r="BB133" s="424"/>
      <c r="BC133" s="424"/>
      <c r="BD133" s="424"/>
      <c r="BE133" s="424"/>
      <c r="BF133" s="424"/>
      <c r="BG133" s="424"/>
      <c r="BH133" s="424"/>
      <c r="BI133" s="424"/>
      <c r="BJ133" s="424"/>
      <c r="BK133" s="424"/>
      <c r="BL133" s="424"/>
      <c r="BM133" s="424"/>
      <c r="BN133" s="424"/>
      <c r="BO133" s="424"/>
      <c r="BP133" s="424"/>
      <c r="BQ133" s="424"/>
      <c r="BR133" s="424"/>
      <c r="BS133" s="424"/>
      <c r="BT133" s="424"/>
      <c r="BU133" s="424"/>
      <c r="BV133" s="424"/>
      <c r="BW133" s="424"/>
      <c r="BX133" s="424"/>
      <c r="BY133" s="424"/>
      <c r="BZ133" s="424"/>
      <c r="CA133" s="424"/>
      <c r="CB133" s="424"/>
      <c r="CC133" s="424"/>
      <c r="CD133" s="424"/>
      <c r="CE133" s="424"/>
      <c r="CF133" s="424"/>
      <c r="CG133" s="424"/>
      <c r="CH133" s="424"/>
      <c r="CI133" s="424"/>
      <c r="CJ133" s="425"/>
    </row>
    <row r="134" spans="1:88" ht="69" customHeight="1">
      <c r="A134" s="1010" t="s">
        <v>439</v>
      </c>
      <c r="B134" s="591" t="s">
        <v>1234</v>
      </c>
      <c r="C134" s="1057"/>
      <c r="D134" s="1058"/>
      <c r="E134" s="1058"/>
      <c r="F134" s="1059"/>
    </row>
    <row r="135" spans="1:88" ht="20.100000000000001" customHeight="1">
      <c r="A135" s="1012"/>
      <c r="B135" s="545" t="s">
        <v>769</v>
      </c>
      <c r="C135" s="433" t="s">
        <v>137</v>
      </c>
      <c r="D135" s="439">
        <f>3*5+5</f>
        <v>20</v>
      </c>
      <c r="E135" s="431"/>
      <c r="F135" s="432">
        <f t="shared" ref="F135:F170" si="1">D135*E135</f>
        <v>0</v>
      </c>
    </row>
    <row r="136" spans="1:88" ht="95.25" customHeight="1">
      <c r="A136" s="1010" t="s">
        <v>440</v>
      </c>
      <c r="B136" s="583" t="s">
        <v>1237</v>
      </c>
      <c r="C136" s="1049"/>
      <c r="D136" s="1050"/>
      <c r="E136" s="1050"/>
      <c r="F136" s="1051"/>
    </row>
    <row r="137" spans="1:88" ht="20.100000000000001" customHeight="1">
      <c r="A137" s="1012"/>
      <c r="B137" s="545" t="s">
        <v>766</v>
      </c>
      <c r="C137" s="433" t="s">
        <v>137</v>
      </c>
      <c r="D137" s="439">
        <f>68+35</f>
        <v>103</v>
      </c>
      <c r="E137" s="431"/>
      <c r="F137" s="432">
        <f t="shared" si="1"/>
        <v>0</v>
      </c>
    </row>
    <row r="138" spans="1:88" ht="20.100000000000001" customHeight="1">
      <c r="A138" s="1012"/>
      <c r="B138" s="545" t="s">
        <v>767</v>
      </c>
      <c r="C138" s="433" t="s">
        <v>137</v>
      </c>
      <c r="D138" s="439">
        <v>43</v>
      </c>
      <c r="E138" s="431"/>
      <c r="F138" s="432">
        <f t="shared" si="1"/>
        <v>0</v>
      </c>
    </row>
    <row r="139" spans="1:88" ht="20.100000000000001" customHeight="1">
      <c r="A139" s="1011"/>
      <c r="B139" s="545" t="s">
        <v>768</v>
      </c>
      <c r="C139" s="433" t="s">
        <v>137</v>
      </c>
      <c r="D139" s="439">
        <f>64-15</f>
        <v>49</v>
      </c>
      <c r="E139" s="431"/>
      <c r="F139" s="432">
        <f t="shared" si="1"/>
        <v>0</v>
      </c>
    </row>
    <row r="140" spans="1:88" ht="248.25" customHeight="1">
      <c r="A140" s="1010" t="s">
        <v>441</v>
      </c>
      <c r="B140" s="553" t="s">
        <v>1235</v>
      </c>
      <c r="C140" s="1013"/>
      <c r="D140" s="1014"/>
      <c r="E140" s="1014"/>
      <c r="F140" s="1015"/>
    </row>
    <row r="141" spans="1:88" ht="28.5" customHeight="1">
      <c r="A141" s="1011"/>
      <c r="B141" s="450" t="s">
        <v>770</v>
      </c>
      <c r="C141" s="462" t="s">
        <v>148</v>
      </c>
      <c r="D141" s="463">
        <v>12</v>
      </c>
      <c r="E141" s="464"/>
      <c r="F141" s="432">
        <f>D141*E141</f>
        <v>0</v>
      </c>
    </row>
    <row r="142" spans="1:88" ht="67.5" customHeight="1">
      <c r="A142" s="1010" t="s">
        <v>442</v>
      </c>
      <c r="B142" s="305" t="s">
        <v>1249</v>
      </c>
      <c r="C142" s="1013"/>
      <c r="D142" s="1014"/>
      <c r="E142" s="1014"/>
      <c r="F142" s="1015"/>
    </row>
    <row r="143" spans="1:88" ht="20.100000000000001" customHeight="1">
      <c r="A143" s="1012"/>
      <c r="B143" s="584" t="s">
        <v>771</v>
      </c>
      <c r="C143" s="1013"/>
      <c r="D143" s="1014"/>
      <c r="E143" s="1014"/>
      <c r="F143" s="1015"/>
    </row>
    <row r="144" spans="1:88" ht="20.100000000000001" customHeight="1">
      <c r="A144" s="1012"/>
      <c r="B144" s="584" t="s">
        <v>780</v>
      </c>
      <c r="C144" s="462" t="s">
        <v>148</v>
      </c>
      <c r="D144" s="463">
        <v>1</v>
      </c>
      <c r="E144" s="431"/>
      <c r="F144" s="432">
        <f t="shared" si="1"/>
        <v>0</v>
      </c>
    </row>
    <row r="145" spans="1:6" ht="20.100000000000001" customHeight="1">
      <c r="A145" s="1012"/>
      <c r="B145" s="584" t="s">
        <v>781</v>
      </c>
      <c r="C145" s="462" t="s">
        <v>148</v>
      </c>
      <c r="D145" s="463">
        <v>2</v>
      </c>
      <c r="E145" s="431"/>
      <c r="F145" s="432">
        <f t="shared" si="1"/>
        <v>0</v>
      </c>
    </row>
    <row r="146" spans="1:6" ht="20.100000000000001" customHeight="1">
      <c r="A146" s="1012"/>
      <c r="B146" s="584" t="s">
        <v>772</v>
      </c>
      <c r="C146" s="1013"/>
      <c r="D146" s="1014"/>
      <c r="E146" s="1014"/>
      <c r="F146" s="1015"/>
    </row>
    <row r="147" spans="1:6" ht="20.100000000000001" customHeight="1">
      <c r="A147" s="1012"/>
      <c r="B147" s="584" t="s">
        <v>782</v>
      </c>
      <c r="C147" s="462" t="s">
        <v>148</v>
      </c>
      <c r="D147" s="463">
        <v>2</v>
      </c>
      <c r="E147" s="431"/>
      <c r="F147" s="432">
        <f t="shared" si="1"/>
        <v>0</v>
      </c>
    </row>
    <row r="148" spans="1:6" ht="20.100000000000001" customHeight="1">
      <c r="A148" s="1012"/>
      <c r="B148" s="584" t="s">
        <v>783</v>
      </c>
      <c r="C148" s="462" t="s">
        <v>148</v>
      </c>
      <c r="D148" s="463">
        <v>5</v>
      </c>
      <c r="E148" s="431"/>
      <c r="F148" s="432">
        <f t="shared" si="1"/>
        <v>0</v>
      </c>
    </row>
    <row r="149" spans="1:6" ht="20.100000000000001" customHeight="1">
      <c r="A149" s="1012"/>
      <c r="B149" s="584" t="s">
        <v>773</v>
      </c>
      <c r="C149" s="1013"/>
      <c r="D149" s="1014"/>
      <c r="E149" s="1014"/>
      <c r="F149" s="1015"/>
    </row>
    <row r="150" spans="1:6" ht="20.100000000000001" customHeight="1">
      <c r="A150" s="1012"/>
      <c r="B150" s="584" t="s">
        <v>784</v>
      </c>
      <c r="C150" s="462" t="s">
        <v>148</v>
      </c>
      <c r="D150" s="463">
        <v>1</v>
      </c>
      <c r="E150" s="431"/>
      <c r="F150" s="432">
        <f t="shared" si="1"/>
        <v>0</v>
      </c>
    </row>
    <row r="151" spans="1:6" ht="20.100000000000001" customHeight="1">
      <c r="A151" s="1012"/>
      <c r="B151" s="584" t="s">
        <v>785</v>
      </c>
      <c r="C151" s="462" t="s">
        <v>148</v>
      </c>
      <c r="D151" s="463">
        <v>1</v>
      </c>
      <c r="E151" s="431"/>
      <c r="F151" s="432">
        <f t="shared" si="1"/>
        <v>0</v>
      </c>
    </row>
    <row r="152" spans="1:6" ht="20.100000000000001" customHeight="1">
      <c r="A152" s="1012"/>
      <c r="B152" s="584" t="s">
        <v>774</v>
      </c>
      <c r="C152" s="1013"/>
      <c r="D152" s="1014"/>
      <c r="E152" s="1014"/>
      <c r="F152" s="1015"/>
    </row>
    <row r="153" spans="1:6" ht="20.100000000000001" customHeight="1">
      <c r="A153" s="1012"/>
      <c r="B153" s="584" t="s">
        <v>149</v>
      </c>
      <c r="C153" s="462" t="s">
        <v>148</v>
      </c>
      <c r="D153" s="463">
        <v>1</v>
      </c>
      <c r="E153" s="431"/>
      <c r="F153" s="432">
        <f t="shared" si="1"/>
        <v>0</v>
      </c>
    </row>
    <row r="154" spans="1:6" ht="63.75">
      <c r="A154" s="1000" t="s">
        <v>1084</v>
      </c>
      <c r="B154" s="98" t="s">
        <v>786</v>
      </c>
      <c r="C154" s="997"/>
      <c r="D154" s="998"/>
      <c r="E154" s="998"/>
      <c r="F154" s="999"/>
    </row>
    <row r="155" spans="1:6" ht="20.100000000000001" customHeight="1">
      <c r="A155" s="1001"/>
      <c r="B155" s="585" t="s">
        <v>151</v>
      </c>
      <c r="C155" s="465" t="s">
        <v>4</v>
      </c>
      <c r="D155" s="466">
        <v>5</v>
      </c>
      <c r="E155" s="431"/>
      <c r="F155" s="467">
        <f>D155*E155</f>
        <v>0</v>
      </c>
    </row>
    <row r="156" spans="1:6" ht="80.25" customHeight="1">
      <c r="A156" s="1046" t="s">
        <v>1085</v>
      </c>
      <c r="B156" s="435" t="s">
        <v>152</v>
      </c>
      <c r="C156" s="1002"/>
      <c r="D156" s="1003"/>
      <c r="E156" s="1003"/>
      <c r="F156" s="1004"/>
    </row>
    <row r="157" spans="1:6" ht="20.100000000000001" customHeight="1">
      <c r="A157" s="1047"/>
      <c r="B157" s="584" t="s">
        <v>771</v>
      </c>
      <c r="C157" s="1049"/>
      <c r="D157" s="1050"/>
      <c r="E157" s="1050"/>
      <c r="F157" s="1051"/>
    </row>
    <row r="158" spans="1:6" ht="20.100000000000001" customHeight="1">
      <c r="A158" s="1047"/>
      <c r="B158" s="584" t="s">
        <v>776</v>
      </c>
      <c r="C158" s="462" t="s">
        <v>148</v>
      </c>
      <c r="D158" s="463">
        <v>5</v>
      </c>
      <c r="E158" s="431"/>
      <c r="F158" s="432">
        <f t="shared" si="1"/>
        <v>0</v>
      </c>
    </row>
    <row r="159" spans="1:6" ht="20.100000000000001" customHeight="1">
      <c r="A159" s="1047"/>
      <c r="B159" s="584" t="s">
        <v>772</v>
      </c>
      <c r="C159" s="1013"/>
      <c r="D159" s="1014"/>
      <c r="E159" s="1014"/>
      <c r="F159" s="1015"/>
    </row>
    <row r="160" spans="1:6" ht="20.100000000000001" customHeight="1">
      <c r="A160" s="1047"/>
      <c r="B160" s="584" t="s">
        <v>777</v>
      </c>
      <c r="C160" s="462" t="s">
        <v>148</v>
      </c>
      <c r="D160" s="463">
        <v>5</v>
      </c>
      <c r="E160" s="431"/>
      <c r="F160" s="432">
        <f t="shared" si="1"/>
        <v>0</v>
      </c>
    </row>
    <row r="161" spans="1:88" ht="20.100000000000001" customHeight="1">
      <c r="A161" s="1047"/>
      <c r="B161" s="584" t="s">
        <v>773</v>
      </c>
      <c r="C161" s="1013"/>
      <c r="D161" s="1014"/>
      <c r="E161" s="1014"/>
      <c r="F161" s="1015"/>
    </row>
    <row r="162" spans="1:88" ht="20.100000000000001" customHeight="1">
      <c r="A162" s="1047"/>
      <c r="B162" s="584" t="s">
        <v>778</v>
      </c>
      <c r="C162" s="462" t="s">
        <v>148</v>
      </c>
      <c r="D162" s="463">
        <v>10</v>
      </c>
      <c r="E162" s="431"/>
      <c r="F162" s="432">
        <f t="shared" si="1"/>
        <v>0</v>
      </c>
    </row>
    <row r="163" spans="1:88" ht="20.100000000000001" customHeight="1">
      <c r="A163" s="1047"/>
      <c r="B163" s="584" t="s">
        <v>774</v>
      </c>
      <c r="C163" s="1013"/>
      <c r="D163" s="1014"/>
      <c r="E163" s="1014"/>
      <c r="F163" s="1015"/>
    </row>
    <row r="164" spans="1:88" ht="20.100000000000001" customHeight="1">
      <c r="A164" s="1047"/>
      <c r="B164" s="584" t="s">
        <v>153</v>
      </c>
      <c r="C164" s="462" t="s">
        <v>148</v>
      </c>
      <c r="D164" s="463">
        <v>5</v>
      </c>
      <c r="E164" s="431"/>
      <c r="F164" s="432">
        <f t="shared" si="1"/>
        <v>0</v>
      </c>
    </row>
    <row r="165" spans="1:88" ht="20.100000000000001" customHeight="1">
      <c r="A165" s="1047"/>
      <c r="B165" s="584" t="s">
        <v>154</v>
      </c>
      <c r="C165" s="462" t="s">
        <v>148</v>
      </c>
      <c r="D165" s="463">
        <v>5</v>
      </c>
      <c r="E165" s="431"/>
      <c r="F165" s="432">
        <f t="shared" si="1"/>
        <v>0</v>
      </c>
    </row>
    <row r="166" spans="1:88" ht="20.100000000000001" customHeight="1">
      <c r="A166" s="1047"/>
      <c r="B166" s="584" t="s">
        <v>155</v>
      </c>
      <c r="C166" s="462" t="s">
        <v>148</v>
      </c>
      <c r="D166" s="463">
        <v>5</v>
      </c>
      <c r="E166" s="431"/>
      <c r="F166" s="432">
        <f t="shared" si="1"/>
        <v>0</v>
      </c>
    </row>
    <row r="167" spans="1:88" ht="20.100000000000001" customHeight="1">
      <c r="A167" s="1047"/>
      <c r="B167" s="584" t="s">
        <v>775</v>
      </c>
      <c r="C167" s="1013"/>
      <c r="D167" s="1014"/>
      <c r="E167" s="1014"/>
      <c r="F167" s="1015"/>
    </row>
    <row r="168" spans="1:88" ht="20.100000000000001" customHeight="1">
      <c r="A168" s="1047"/>
      <c r="B168" s="584" t="s">
        <v>156</v>
      </c>
      <c r="C168" s="462" t="s">
        <v>148</v>
      </c>
      <c r="D168" s="463">
        <v>1</v>
      </c>
      <c r="E168" s="431"/>
      <c r="F168" s="432">
        <f t="shared" si="1"/>
        <v>0</v>
      </c>
    </row>
    <row r="169" spans="1:88" ht="20.100000000000001" customHeight="1">
      <c r="A169" s="1047"/>
      <c r="B169" s="584" t="s">
        <v>157</v>
      </c>
      <c r="C169" s="462" t="s">
        <v>148</v>
      </c>
      <c r="D169" s="463">
        <v>5</v>
      </c>
      <c r="E169" s="431"/>
      <c r="F169" s="432">
        <f t="shared" si="1"/>
        <v>0</v>
      </c>
    </row>
    <row r="170" spans="1:88" ht="20.100000000000001" customHeight="1">
      <c r="A170" s="1048"/>
      <c r="B170" s="584" t="s">
        <v>158</v>
      </c>
      <c r="C170" s="462" t="s">
        <v>148</v>
      </c>
      <c r="D170" s="463">
        <v>5</v>
      </c>
      <c r="E170" s="431"/>
      <c r="F170" s="432">
        <f t="shared" si="1"/>
        <v>0</v>
      </c>
    </row>
    <row r="171" spans="1:88" ht="103.5" customHeight="1">
      <c r="A171" s="1010" t="s">
        <v>1086</v>
      </c>
      <c r="B171" s="547" t="s">
        <v>995</v>
      </c>
      <c r="C171" s="1057"/>
      <c r="D171" s="1058"/>
      <c r="E171" s="1058"/>
      <c r="F171" s="1059"/>
    </row>
    <row r="172" spans="1:88" ht="20.100000000000001" customHeight="1">
      <c r="A172" s="1011"/>
      <c r="B172" s="547" t="s">
        <v>779</v>
      </c>
      <c r="C172" s="433" t="s">
        <v>4</v>
      </c>
      <c r="D172" s="434">
        <v>1</v>
      </c>
      <c r="E172" s="431"/>
      <c r="F172" s="432">
        <f>D172*E172</f>
        <v>0</v>
      </c>
    </row>
    <row r="173" spans="1:88" s="1043" customFormat="1" ht="12.75" customHeight="1"/>
    <row r="174" spans="1:88" s="456" customFormat="1">
      <c r="A174" s="532" t="s">
        <v>192</v>
      </c>
      <c r="B174" s="452" t="s">
        <v>1116</v>
      </c>
      <c r="C174" s="453"/>
      <c r="D174" s="454"/>
      <c r="E174" s="455"/>
      <c r="F174" s="455">
        <f>SUM(F134:F172)</f>
        <v>0</v>
      </c>
      <c r="G174" s="424"/>
      <c r="H174" s="424"/>
      <c r="I174" s="424"/>
      <c r="J174" s="424"/>
      <c r="K174" s="424"/>
      <c r="L174" s="424"/>
      <c r="M174" s="424"/>
      <c r="N174" s="424"/>
      <c r="O174" s="424"/>
      <c r="P174" s="424"/>
      <c r="Q174" s="424"/>
      <c r="R174" s="424"/>
      <c r="S174" s="424"/>
      <c r="T174" s="424"/>
      <c r="U174" s="424"/>
      <c r="V174" s="424"/>
      <c r="W174" s="424"/>
      <c r="X174" s="424"/>
      <c r="Y174" s="424"/>
      <c r="Z174" s="424"/>
      <c r="AA174" s="424"/>
      <c r="AB174" s="424"/>
      <c r="AC174" s="424"/>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4"/>
      <c r="AY174" s="424"/>
      <c r="AZ174" s="424"/>
      <c r="BA174" s="424"/>
      <c r="BB174" s="424"/>
      <c r="BC174" s="424"/>
      <c r="BD174" s="424"/>
      <c r="BE174" s="424"/>
      <c r="BF174" s="424"/>
      <c r="BG174" s="424"/>
      <c r="BH174" s="424"/>
      <c r="BI174" s="424"/>
      <c r="BJ174" s="424"/>
      <c r="BK174" s="424"/>
      <c r="BL174" s="424"/>
      <c r="BM174" s="424"/>
      <c r="BN174" s="424"/>
      <c r="BO174" s="424"/>
      <c r="BP174" s="424"/>
      <c r="BQ174" s="424"/>
      <c r="BR174" s="424"/>
      <c r="BS174" s="424"/>
      <c r="BT174" s="424"/>
      <c r="BU174" s="424"/>
      <c r="BV174" s="424"/>
      <c r="BW174" s="424"/>
      <c r="BX174" s="424"/>
      <c r="BY174" s="424"/>
      <c r="BZ174" s="424"/>
      <c r="CA174" s="424"/>
      <c r="CB174" s="424"/>
      <c r="CC174" s="424"/>
      <c r="CD174" s="424"/>
      <c r="CE174" s="424"/>
      <c r="CF174" s="424"/>
      <c r="CG174" s="424"/>
      <c r="CH174" s="424"/>
      <c r="CI174" s="424"/>
      <c r="CJ174" s="425"/>
    </row>
    <row r="175" spans="1:88" s="1043" customFormat="1" ht="12.75" customHeight="1"/>
    <row r="176" spans="1:88" s="473" customFormat="1">
      <c r="A176" s="533" t="s">
        <v>185</v>
      </c>
      <c r="B176" s="468" t="s">
        <v>1118</v>
      </c>
      <c r="C176" s="469"/>
      <c r="D176" s="470"/>
      <c r="E176" s="471"/>
      <c r="F176" s="472"/>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424"/>
      <c r="AF176" s="424"/>
      <c r="AG176" s="424"/>
      <c r="AH176" s="424"/>
      <c r="AI176" s="424"/>
      <c r="AJ176" s="424"/>
      <c r="AK176" s="424"/>
      <c r="AL176" s="424"/>
      <c r="AM176" s="424"/>
      <c r="AN176" s="424"/>
      <c r="AO176" s="424"/>
      <c r="AP176" s="424"/>
      <c r="AQ176" s="424"/>
      <c r="AR176" s="424"/>
      <c r="AS176" s="424"/>
      <c r="AT176" s="424"/>
      <c r="AU176" s="424"/>
      <c r="AV176" s="424"/>
      <c r="AW176" s="424"/>
      <c r="AX176" s="424"/>
      <c r="AY176" s="424"/>
      <c r="AZ176" s="424"/>
      <c r="BA176" s="424"/>
      <c r="BB176" s="424"/>
      <c r="BC176" s="424"/>
      <c r="BD176" s="424"/>
      <c r="BE176" s="424"/>
      <c r="BF176" s="424"/>
      <c r="BG176" s="424"/>
      <c r="BH176" s="424"/>
      <c r="BI176" s="424"/>
      <c r="BJ176" s="424"/>
      <c r="BK176" s="424"/>
      <c r="BL176" s="424"/>
      <c r="BM176" s="424"/>
      <c r="BN176" s="424"/>
      <c r="BO176" s="424"/>
      <c r="BP176" s="424"/>
      <c r="BQ176" s="424"/>
      <c r="BR176" s="424"/>
      <c r="BS176" s="424"/>
      <c r="BT176" s="424"/>
      <c r="BU176" s="424"/>
      <c r="BV176" s="424"/>
      <c r="BW176" s="424"/>
      <c r="BX176" s="424"/>
      <c r="BY176" s="424"/>
      <c r="BZ176" s="424"/>
      <c r="CA176" s="424"/>
      <c r="CB176" s="424"/>
      <c r="CC176" s="424"/>
      <c r="CD176" s="424"/>
      <c r="CE176" s="424"/>
      <c r="CF176" s="424"/>
      <c r="CG176" s="424"/>
      <c r="CH176" s="424"/>
      <c r="CI176" s="424"/>
      <c r="CJ176" s="425"/>
    </row>
    <row r="177" spans="1:88" s="473" customFormat="1">
      <c r="A177" s="1027"/>
      <c r="B177" s="1027"/>
      <c r="C177" s="1027"/>
      <c r="D177" s="1027"/>
      <c r="E177" s="1027"/>
      <c r="F177" s="1027"/>
      <c r="G177" s="424"/>
      <c r="H177" s="424"/>
      <c r="I177" s="424"/>
      <c r="J177" s="424"/>
      <c r="K177" s="424"/>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4"/>
      <c r="AM177" s="424"/>
      <c r="AN177" s="424"/>
      <c r="AO177" s="424"/>
      <c r="AP177" s="424"/>
      <c r="AQ177" s="424"/>
      <c r="AR177" s="424"/>
      <c r="AS177" s="424"/>
      <c r="AT177" s="424"/>
      <c r="AU177" s="424"/>
      <c r="AV177" s="424"/>
      <c r="AW177" s="424"/>
      <c r="AX177" s="424"/>
      <c r="AY177" s="424"/>
      <c r="AZ177" s="424"/>
      <c r="BA177" s="424"/>
      <c r="BB177" s="424"/>
      <c r="BC177" s="424"/>
      <c r="BD177" s="424"/>
      <c r="BE177" s="424"/>
      <c r="BF177" s="424"/>
      <c r="BG177" s="424"/>
      <c r="BH177" s="424"/>
      <c r="BI177" s="424"/>
      <c r="BJ177" s="424"/>
      <c r="BK177" s="424"/>
      <c r="BL177" s="424"/>
      <c r="BM177" s="424"/>
      <c r="BN177" s="424"/>
      <c r="BO177" s="424"/>
      <c r="BP177" s="424"/>
      <c r="BQ177" s="424"/>
      <c r="BR177" s="424"/>
      <c r="BS177" s="424"/>
      <c r="BT177" s="424"/>
      <c r="BU177" s="424"/>
      <c r="BV177" s="424"/>
      <c r="BW177" s="424"/>
      <c r="BX177" s="424"/>
      <c r="BY177" s="424"/>
      <c r="BZ177" s="424"/>
      <c r="CA177" s="424"/>
      <c r="CB177" s="424"/>
      <c r="CC177" s="424"/>
      <c r="CD177" s="424"/>
      <c r="CE177" s="424"/>
      <c r="CF177" s="424"/>
      <c r="CG177" s="424"/>
      <c r="CH177" s="424"/>
      <c r="CI177" s="424"/>
      <c r="CJ177" s="425"/>
    </row>
    <row r="178" spans="1:88" ht="15" customHeight="1">
      <c r="A178" s="551" t="s">
        <v>188</v>
      </c>
      <c r="B178" s="552" t="s">
        <v>196</v>
      </c>
      <c r="C178" s="671"/>
      <c r="D178" s="669"/>
      <c r="E178" s="669"/>
      <c r="F178" s="670">
        <v>0</v>
      </c>
    </row>
    <row r="179" spans="1:88" ht="15" customHeight="1">
      <c r="A179" s="551" t="s">
        <v>187</v>
      </c>
      <c r="B179" s="552" t="s">
        <v>212</v>
      </c>
      <c r="C179" s="671"/>
      <c r="D179" s="669"/>
      <c r="E179" s="669"/>
      <c r="F179" s="670">
        <v>0</v>
      </c>
    </row>
    <row r="180" spans="1:88" ht="15" customHeight="1">
      <c r="A180" s="551" t="s">
        <v>194</v>
      </c>
      <c r="B180" s="552" t="s">
        <v>197</v>
      </c>
      <c r="C180" s="671"/>
      <c r="D180" s="669"/>
      <c r="E180" s="669"/>
      <c r="F180" s="670">
        <v>0</v>
      </c>
    </row>
    <row r="181" spans="1:88" ht="15" customHeight="1">
      <c r="A181" s="551" t="s">
        <v>192</v>
      </c>
      <c r="B181" s="552" t="s">
        <v>198</v>
      </c>
      <c r="C181" s="671"/>
      <c r="D181" s="669"/>
      <c r="E181" s="669"/>
      <c r="F181" s="670">
        <v>0</v>
      </c>
    </row>
    <row r="182" spans="1:88" ht="15" customHeight="1">
      <c r="A182" s="551" t="s">
        <v>194</v>
      </c>
      <c r="B182" s="552" t="s">
        <v>199</v>
      </c>
      <c r="C182" s="671"/>
      <c r="D182" s="669"/>
      <c r="E182" s="669"/>
      <c r="F182" s="670">
        <v>0</v>
      </c>
    </row>
    <row r="183" spans="1:88">
      <c r="A183" s="1052"/>
      <c r="B183" s="1053"/>
      <c r="C183" s="1053"/>
      <c r="D183" s="1053"/>
      <c r="E183" s="1053"/>
      <c r="F183" s="1054"/>
    </row>
    <row r="184" spans="1:88" ht="15" customHeight="1">
      <c r="A184" s="533" t="s">
        <v>185</v>
      </c>
      <c r="B184" s="474" t="s">
        <v>906</v>
      </c>
      <c r="C184" s="1074">
        <v>0</v>
      </c>
      <c r="D184" s="1074"/>
      <c r="E184" s="1074"/>
      <c r="F184" s="1074"/>
    </row>
    <row r="185" spans="1:88" s="1043" customFormat="1" ht="12.75" customHeight="1"/>
    <row r="186" spans="1:88" s="473" customFormat="1">
      <c r="A186" s="533" t="s">
        <v>443</v>
      </c>
      <c r="B186" s="1060" t="s">
        <v>1119</v>
      </c>
      <c r="C186" s="1061"/>
      <c r="D186" s="1061"/>
      <c r="E186" s="471"/>
      <c r="F186" s="472"/>
      <c r="G186" s="424"/>
      <c r="H186" s="424"/>
      <c r="I186" s="424"/>
      <c r="J186" s="424"/>
      <c r="K186" s="424"/>
      <c r="L186" s="424"/>
      <c r="M186" s="424"/>
      <c r="N186" s="424"/>
      <c r="O186" s="424"/>
      <c r="P186" s="424"/>
      <c r="Q186" s="424"/>
      <c r="R186" s="424"/>
      <c r="S186" s="424"/>
      <c r="T186" s="424"/>
      <c r="U186" s="424"/>
      <c r="V186" s="424"/>
      <c r="W186" s="424"/>
      <c r="X186" s="424"/>
      <c r="Y186" s="424"/>
      <c r="Z186" s="424"/>
      <c r="AA186" s="424"/>
      <c r="AB186" s="424"/>
      <c r="AC186" s="424"/>
      <c r="AD186" s="424"/>
      <c r="AE186" s="424"/>
      <c r="AF186" s="424"/>
      <c r="AG186" s="424"/>
      <c r="AH186" s="424"/>
      <c r="AI186" s="424"/>
      <c r="AJ186" s="424"/>
      <c r="AK186" s="424"/>
      <c r="AL186" s="424"/>
      <c r="AM186" s="424"/>
      <c r="AN186" s="424"/>
      <c r="AO186" s="424"/>
      <c r="AP186" s="424"/>
      <c r="AQ186" s="424"/>
      <c r="AR186" s="424"/>
      <c r="AS186" s="424"/>
      <c r="AT186" s="424"/>
      <c r="AU186" s="424"/>
      <c r="AV186" s="424"/>
      <c r="AW186" s="424"/>
      <c r="AX186" s="424"/>
      <c r="AY186" s="424"/>
      <c r="AZ186" s="424"/>
      <c r="BA186" s="424"/>
      <c r="BB186" s="424"/>
      <c r="BC186" s="424"/>
      <c r="BD186" s="424"/>
      <c r="BE186" s="424"/>
      <c r="BF186" s="424"/>
      <c r="BG186" s="424"/>
      <c r="BH186" s="424"/>
      <c r="BI186" s="424"/>
      <c r="BJ186" s="424"/>
      <c r="BK186" s="424"/>
      <c r="BL186" s="424"/>
      <c r="BM186" s="424"/>
      <c r="BN186" s="424"/>
      <c r="BO186" s="424"/>
      <c r="BP186" s="424"/>
      <c r="BQ186" s="424"/>
      <c r="BR186" s="424"/>
      <c r="BS186" s="424"/>
      <c r="BT186" s="424"/>
      <c r="BU186" s="424"/>
      <c r="BV186" s="424"/>
      <c r="BW186" s="424"/>
      <c r="BX186" s="424"/>
      <c r="BY186" s="424"/>
      <c r="BZ186" s="424"/>
      <c r="CA186" s="424"/>
      <c r="CB186" s="424"/>
      <c r="CC186" s="424"/>
      <c r="CD186" s="424"/>
      <c r="CE186" s="424"/>
      <c r="CF186" s="424"/>
      <c r="CG186" s="424"/>
      <c r="CH186" s="424"/>
      <c r="CI186" s="424"/>
      <c r="CJ186" s="425"/>
    </row>
    <row r="187" spans="1:88" s="996" customFormat="1" ht="12.75" customHeight="1"/>
    <row r="188" spans="1:88" s="448" customFormat="1">
      <c r="A188" s="531" t="s">
        <v>445</v>
      </c>
      <c r="B188" s="1044" t="s">
        <v>201</v>
      </c>
      <c r="C188" s="1044"/>
      <c r="D188" s="1044"/>
      <c r="E188" s="1044"/>
      <c r="F188" s="104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24"/>
      <c r="BH188" s="424"/>
      <c r="BI188" s="424"/>
      <c r="BJ188" s="424"/>
      <c r="BK188" s="424"/>
      <c r="BL188" s="424"/>
      <c r="BM188" s="424"/>
      <c r="BN188" s="424"/>
      <c r="BO188" s="424"/>
      <c r="BP188" s="424"/>
      <c r="BQ188" s="424"/>
      <c r="BR188" s="424"/>
      <c r="BS188" s="424"/>
      <c r="BT188" s="424"/>
      <c r="BU188" s="424"/>
      <c r="BV188" s="424"/>
      <c r="BW188" s="424"/>
      <c r="BX188" s="424"/>
      <c r="BY188" s="424"/>
      <c r="BZ188" s="424"/>
      <c r="CA188" s="424"/>
      <c r="CB188" s="424"/>
      <c r="CC188" s="424"/>
      <c r="CD188" s="424"/>
      <c r="CE188" s="424"/>
      <c r="CF188" s="424"/>
      <c r="CG188" s="424"/>
      <c r="CH188" s="424"/>
      <c r="CI188" s="424"/>
      <c r="CJ188" s="425"/>
    </row>
    <row r="189" spans="1:88" ht="301.5" customHeight="1">
      <c r="A189" s="1010" t="s">
        <v>446</v>
      </c>
      <c r="B189" s="697" t="s">
        <v>1432</v>
      </c>
      <c r="C189" s="1055"/>
      <c r="D189" s="1056"/>
      <c r="E189" s="1056"/>
      <c r="F189" s="1056"/>
    </row>
    <row r="190" spans="1:88" ht="20.100000000000001" customHeight="1">
      <c r="A190" s="1011"/>
      <c r="B190" s="546" t="s">
        <v>733</v>
      </c>
      <c r="C190" s="433" t="s">
        <v>1297</v>
      </c>
      <c r="D190" s="439">
        <f>478+0.7*1.5*62+1.9</f>
        <v>545</v>
      </c>
      <c r="E190" s="431"/>
      <c r="F190" s="432">
        <f>D190*E190</f>
        <v>0</v>
      </c>
    </row>
    <row r="191" spans="1:88" ht="201.75" customHeight="1">
      <c r="A191" s="1010" t="s">
        <v>1087</v>
      </c>
      <c r="B191" s="545" t="s">
        <v>732</v>
      </c>
      <c r="C191" s="1005"/>
      <c r="D191" s="1006"/>
      <c r="E191" s="1006"/>
      <c r="F191" s="1006"/>
    </row>
    <row r="192" spans="1:88" ht="20.100000000000001" customHeight="1">
      <c r="A192" s="1011"/>
      <c r="B192" s="545" t="s">
        <v>733</v>
      </c>
      <c r="C192" s="433" t="s">
        <v>1297</v>
      </c>
      <c r="D192" s="439">
        <f>2.5*2.5*1.8*18+2.5*2.5*2.6*2</f>
        <v>235</v>
      </c>
      <c r="E192" s="431"/>
      <c r="F192" s="432">
        <f>D192*E192</f>
        <v>0</v>
      </c>
    </row>
    <row r="193" spans="1:6" ht="207.75" customHeight="1">
      <c r="A193" s="1010" t="s">
        <v>1088</v>
      </c>
      <c r="B193" s="436" t="s">
        <v>1299</v>
      </c>
      <c r="C193" s="1065"/>
      <c r="D193" s="1066"/>
      <c r="E193" s="1066"/>
      <c r="F193" s="1067"/>
    </row>
    <row r="194" spans="1:6" ht="20.100000000000001" customHeight="1">
      <c r="A194" s="1012"/>
      <c r="B194" s="545" t="s">
        <v>787</v>
      </c>
      <c r="C194" s="433" t="s">
        <v>1297</v>
      </c>
      <c r="D194" s="439">
        <f>0.7*0.7*1.7*(14+7)+0.51</f>
        <v>18.003</v>
      </c>
      <c r="E194" s="431"/>
      <c r="F194" s="432">
        <f>D194*E194</f>
        <v>0</v>
      </c>
    </row>
    <row r="195" spans="1:6" ht="20.100000000000001" customHeight="1">
      <c r="A195" s="1011"/>
      <c r="B195" s="545" t="s">
        <v>788</v>
      </c>
      <c r="C195" s="433" t="s">
        <v>1297</v>
      </c>
      <c r="D195" s="439">
        <f>1*0.7*(11+6.5)+0.75</f>
        <v>13</v>
      </c>
      <c r="E195" s="431"/>
      <c r="F195" s="432">
        <f>D195*E195</f>
        <v>0</v>
      </c>
    </row>
    <row r="196" spans="1:6" ht="92.25" customHeight="1">
      <c r="A196" s="994" t="s">
        <v>1089</v>
      </c>
      <c r="B196" s="546" t="s">
        <v>734</v>
      </c>
      <c r="C196" s="1005"/>
      <c r="D196" s="1006"/>
      <c r="E196" s="1006"/>
      <c r="F196" s="1006"/>
    </row>
    <row r="197" spans="1:6" ht="20.100000000000001" customHeight="1">
      <c r="A197" s="995"/>
      <c r="B197" s="546" t="s">
        <v>735</v>
      </c>
      <c r="C197" s="433" t="s">
        <v>1298</v>
      </c>
      <c r="D197" s="434">
        <v>50</v>
      </c>
      <c r="E197" s="431"/>
      <c r="F197" s="432">
        <f>D197*E197</f>
        <v>0</v>
      </c>
    </row>
    <row r="198" spans="1:6" ht="39.75" customHeight="1">
      <c r="A198" s="1068" t="s">
        <v>1090</v>
      </c>
      <c r="B198" s="545" t="s">
        <v>1433</v>
      </c>
      <c r="C198" s="1065"/>
      <c r="D198" s="1066"/>
      <c r="E198" s="1066"/>
      <c r="F198" s="1067"/>
    </row>
    <row r="199" spans="1:6" ht="20.100000000000001" customHeight="1">
      <c r="A199" s="1069"/>
      <c r="B199" s="545" t="s">
        <v>736</v>
      </c>
      <c r="C199" s="433" t="s">
        <v>1298</v>
      </c>
      <c r="D199" s="434">
        <v>861</v>
      </c>
      <c r="E199" s="431"/>
      <c r="F199" s="432">
        <f>D199*E199</f>
        <v>0</v>
      </c>
    </row>
    <row r="200" spans="1:6" ht="69.75" customHeight="1">
      <c r="A200" s="994" t="s">
        <v>1091</v>
      </c>
      <c r="B200" s="545" t="s">
        <v>764</v>
      </c>
      <c r="C200" s="1005"/>
      <c r="D200" s="1006"/>
      <c r="E200" s="1006"/>
      <c r="F200" s="1006"/>
    </row>
    <row r="201" spans="1:6" ht="20.100000000000001" customHeight="1">
      <c r="A201" s="995"/>
      <c r="B201" s="545" t="s">
        <v>789</v>
      </c>
      <c r="C201" s="433" t="s">
        <v>1297</v>
      </c>
      <c r="D201" s="439">
        <f>45+0.7*0.1*62+0.66</f>
        <v>50</v>
      </c>
      <c r="E201" s="431"/>
      <c r="F201" s="432">
        <f>D201*E201</f>
        <v>0</v>
      </c>
    </row>
    <row r="202" spans="1:6" ht="71.25" customHeight="1">
      <c r="A202" s="994" t="s">
        <v>1092</v>
      </c>
      <c r="B202" s="580" t="s">
        <v>758</v>
      </c>
      <c r="C202" s="1005"/>
      <c r="D202" s="1006"/>
      <c r="E202" s="1006"/>
      <c r="F202" s="1006"/>
    </row>
    <row r="203" spans="1:6" ht="20.100000000000001" customHeight="1">
      <c r="A203" s="995"/>
      <c r="B203" s="580" t="s">
        <v>759</v>
      </c>
      <c r="C203" s="433" t="s">
        <v>1297</v>
      </c>
      <c r="D203" s="439">
        <f>156+0.7*0.5*62-0.15*0.15*3.14*62+1.68</f>
        <v>174.99969999999999</v>
      </c>
      <c r="E203" s="431"/>
      <c r="F203" s="432">
        <f>D203*E203</f>
        <v>0</v>
      </c>
    </row>
    <row r="204" spans="1:6" ht="178.5" customHeight="1">
      <c r="A204" s="994" t="s">
        <v>1093</v>
      </c>
      <c r="B204" s="545" t="s">
        <v>996</v>
      </c>
      <c r="C204" s="1005"/>
      <c r="D204" s="1006"/>
      <c r="E204" s="1006"/>
      <c r="F204" s="1006"/>
    </row>
    <row r="205" spans="1:6" ht="20.100000000000001" customHeight="1">
      <c r="A205" s="995"/>
      <c r="B205" s="545" t="s">
        <v>763</v>
      </c>
      <c r="C205" s="433" t="s">
        <v>1297</v>
      </c>
      <c r="D205" s="439">
        <f>(2.5*2.5*1.8-0.4*0.4*3.14*1.8)*18+(2.5*2.5*2.6-0.5*0.5*3.14*2.6)*2+0.36</f>
        <v>215.00024000000002</v>
      </c>
      <c r="E205" s="431"/>
      <c r="F205" s="432">
        <f>D205*E205</f>
        <v>0</v>
      </c>
    </row>
    <row r="206" spans="1:6" ht="121.5" customHeight="1">
      <c r="A206" s="994" t="s">
        <v>1094</v>
      </c>
      <c r="B206" s="546" t="s">
        <v>1040</v>
      </c>
      <c r="C206" s="1005"/>
      <c r="D206" s="1006"/>
      <c r="E206" s="1006"/>
      <c r="F206" s="1006"/>
    </row>
    <row r="207" spans="1:6" ht="20.100000000000001" customHeight="1">
      <c r="A207" s="995"/>
      <c r="B207" s="545" t="s">
        <v>763</v>
      </c>
      <c r="C207" s="433" t="s">
        <v>1297</v>
      </c>
      <c r="D207" s="439">
        <f>245+50+10+14</f>
        <v>319</v>
      </c>
      <c r="E207" s="431"/>
      <c r="F207" s="432">
        <f>D207*E207</f>
        <v>0</v>
      </c>
    </row>
    <row r="208" spans="1:6" ht="79.5" customHeight="1">
      <c r="A208" s="994" t="s">
        <v>1095</v>
      </c>
      <c r="B208" s="545" t="s">
        <v>1365</v>
      </c>
      <c r="C208" s="1005"/>
      <c r="D208" s="1006"/>
      <c r="E208" s="1006"/>
      <c r="F208" s="1006"/>
    </row>
    <row r="209" spans="1:88" ht="20.100000000000001" customHeight="1">
      <c r="A209" s="995"/>
      <c r="B209" s="451" t="s">
        <v>761</v>
      </c>
      <c r="C209" s="433" t="s">
        <v>1297</v>
      </c>
      <c r="D209" s="434">
        <v>646</v>
      </c>
      <c r="E209" s="431"/>
      <c r="F209" s="432">
        <f>D209*E209</f>
        <v>0</v>
      </c>
    </row>
    <row r="210" spans="1:88" s="990" customFormat="1" ht="12.75" customHeight="1">
      <c r="A210" s="1070"/>
      <c r="B210" s="1043"/>
      <c r="C210" s="1043"/>
      <c r="D210" s="1043"/>
      <c r="E210" s="1043"/>
      <c r="F210" s="1043"/>
    </row>
    <row r="211" spans="1:88" s="456" customFormat="1">
      <c r="A211" s="534" t="s">
        <v>445</v>
      </c>
      <c r="B211" s="1071" t="s">
        <v>899</v>
      </c>
      <c r="C211" s="1072"/>
      <c r="D211" s="1072"/>
      <c r="E211" s="1073"/>
      <c r="F211" s="475">
        <f>SUM(F189:F209)</f>
        <v>0</v>
      </c>
      <c r="G211" s="424"/>
      <c r="H211" s="424"/>
      <c r="I211" s="424"/>
      <c r="J211" s="424"/>
      <c r="K211" s="424"/>
      <c r="L211" s="424"/>
      <c r="M211" s="424"/>
      <c r="N211" s="424"/>
      <c r="O211" s="424"/>
      <c r="P211" s="424"/>
      <c r="Q211" s="424"/>
      <c r="R211" s="424"/>
      <c r="S211" s="424"/>
      <c r="T211" s="424"/>
      <c r="U211" s="424"/>
      <c r="V211" s="424"/>
      <c r="W211" s="424"/>
      <c r="X211" s="424"/>
      <c r="Y211" s="424"/>
      <c r="Z211" s="424"/>
      <c r="AA211" s="424"/>
      <c r="AB211" s="424"/>
      <c r="AC211" s="424"/>
      <c r="AD211" s="424"/>
      <c r="AE211" s="424"/>
      <c r="AF211" s="424"/>
      <c r="AG211" s="424"/>
      <c r="AH211" s="424"/>
      <c r="AI211" s="424"/>
      <c r="AJ211" s="424"/>
      <c r="AK211" s="424"/>
      <c r="AL211" s="424"/>
      <c r="AM211" s="424"/>
      <c r="AN211" s="424"/>
      <c r="AO211" s="424"/>
      <c r="AP211" s="424"/>
      <c r="AQ211" s="424"/>
      <c r="AR211" s="424"/>
      <c r="AS211" s="424"/>
      <c r="AT211" s="424"/>
      <c r="AU211" s="424"/>
      <c r="AV211" s="424"/>
      <c r="AW211" s="424"/>
      <c r="AX211" s="424"/>
      <c r="AY211" s="424"/>
      <c r="AZ211" s="424"/>
      <c r="BA211" s="424"/>
      <c r="BB211" s="424"/>
      <c r="BC211" s="424"/>
      <c r="BD211" s="424"/>
      <c r="BE211" s="424"/>
      <c r="BF211" s="424"/>
      <c r="BG211" s="424"/>
      <c r="BH211" s="424"/>
      <c r="BI211" s="424"/>
      <c r="BJ211" s="424"/>
      <c r="BK211" s="424"/>
      <c r="BL211" s="424"/>
      <c r="BM211" s="424"/>
      <c r="BN211" s="424"/>
      <c r="BO211" s="424"/>
      <c r="BP211" s="424"/>
      <c r="BQ211" s="424"/>
      <c r="BR211" s="424"/>
      <c r="BS211" s="424"/>
      <c r="BT211" s="424"/>
      <c r="BU211" s="424"/>
      <c r="BV211" s="424"/>
      <c r="BW211" s="424"/>
      <c r="BX211" s="424"/>
      <c r="BY211" s="424"/>
      <c r="BZ211" s="424"/>
      <c r="CA211" s="424"/>
      <c r="CB211" s="424"/>
      <c r="CC211" s="424"/>
      <c r="CD211" s="424"/>
      <c r="CE211" s="424"/>
      <c r="CF211" s="424"/>
      <c r="CG211" s="424"/>
      <c r="CH211" s="424"/>
      <c r="CI211" s="424"/>
      <c r="CJ211" s="425"/>
    </row>
    <row r="212" spans="1:88" s="990" customFormat="1" ht="12.75" customHeight="1">
      <c r="A212" s="1070"/>
      <c r="B212" s="1043"/>
      <c r="C212" s="1043"/>
      <c r="D212" s="1043"/>
      <c r="E212" s="1043"/>
      <c r="F212" s="1043"/>
    </row>
    <row r="213" spans="1:88" s="448" customFormat="1">
      <c r="A213" s="532" t="s">
        <v>447</v>
      </c>
      <c r="B213" s="452" t="s">
        <v>191</v>
      </c>
      <c r="C213" s="453"/>
      <c r="D213" s="454"/>
      <c r="E213" s="455"/>
      <c r="F213" s="455"/>
      <c r="G213" s="424"/>
      <c r="H213" s="424"/>
      <c r="I213" s="424"/>
      <c r="J213" s="424"/>
      <c r="K213" s="424"/>
      <c r="L213" s="424"/>
      <c r="M213" s="424"/>
      <c r="N213" s="424"/>
      <c r="O213" s="424"/>
      <c r="P213" s="424"/>
      <c r="Q213" s="424"/>
      <c r="R213" s="424"/>
      <c r="S213" s="424"/>
      <c r="T213" s="424"/>
      <c r="U213" s="424"/>
      <c r="V213" s="424"/>
      <c r="W213" s="424"/>
      <c r="X213" s="424"/>
      <c r="Y213" s="424"/>
      <c r="Z213" s="424"/>
      <c r="AA213" s="424"/>
      <c r="AB213" s="424"/>
      <c r="AC213" s="424"/>
      <c r="AD213" s="424"/>
      <c r="AE213" s="424"/>
      <c r="AF213" s="424"/>
      <c r="AG213" s="424"/>
      <c r="AH213" s="424"/>
      <c r="AI213" s="424"/>
      <c r="AJ213" s="424"/>
      <c r="AK213" s="424"/>
      <c r="AL213" s="424"/>
      <c r="AM213" s="424"/>
      <c r="AN213" s="424"/>
      <c r="AO213" s="424"/>
      <c r="AP213" s="424"/>
      <c r="AQ213" s="424"/>
      <c r="AR213" s="424"/>
      <c r="AS213" s="424"/>
      <c r="AT213" s="424"/>
      <c r="AU213" s="424"/>
      <c r="AV213" s="424"/>
      <c r="AW213" s="424"/>
      <c r="AX213" s="424"/>
      <c r="AY213" s="424"/>
      <c r="AZ213" s="424"/>
      <c r="BA213" s="424"/>
      <c r="BB213" s="424"/>
      <c r="BC213" s="424"/>
      <c r="BD213" s="424"/>
      <c r="BE213" s="424"/>
      <c r="BF213" s="424"/>
      <c r="BG213" s="424"/>
      <c r="BH213" s="424"/>
      <c r="BI213" s="424"/>
      <c r="BJ213" s="424"/>
      <c r="BK213" s="424"/>
      <c r="BL213" s="424"/>
      <c r="BM213" s="424"/>
      <c r="BN213" s="424"/>
      <c r="BO213" s="424"/>
      <c r="BP213" s="424"/>
      <c r="BQ213" s="424"/>
      <c r="BR213" s="424"/>
      <c r="BS213" s="424"/>
      <c r="BT213" s="424"/>
      <c r="BU213" s="424"/>
      <c r="BV213" s="424"/>
      <c r="BW213" s="424"/>
      <c r="BX213" s="424"/>
      <c r="BY213" s="424"/>
      <c r="BZ213" s="424"/>
      <c r="CA213" s="424"/>
      <c r="CB213" s="424"/>
      <c r="CC213" s="424"/>
      <c r="CD213" s="424"/>
      <c r="CE213" s="424"/>
      <c r="CF213" s="424"/>
      <c r="CG213" s="424"/>
      <c r="CH213" s="424"/>
      <c r="CI213" s="424"/>
      <c r="CJ213" s="425"/>
    </row>
    <row r="214" spans="1:88" s="448" customFormat="1">
      <c r="A214" s="1052"/>
      <c r="B214" s="1053"/>
      <c r="C214" s="1053"/>
      <c r="D214" s="1053"/>
      <c r="E214" s="1053"/>
      <c r="F214" s="105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4"/>
      <c r="BG214" s="424"/>
      <c r="BH214" s="424"/>
      <c r="BI214" s="424"/>
      <c r="BJ214" s="424"/>
      <c r="BK214" s="424"/>
      <c r="BL214" s="424"/>
      <c r="BM214" s="424"/>
      <c r="BN214" s="424"/>
      <c r="BO214" s="424"/>
      <c r="BP214" s="424"/>
      <c r="BQ214" s="424"/>
      <c r="BR214" s="424"/>
      <c r="BS214" s="424"/>
      <c r="BT214" s="424"/>
      <c r="BU214" s="424"/>
      <c r="BV214" s="424"/>
      <c r="BW214" s="424"/>
      <c r="BX214" s="424"/>
      <c r="BY214" s="424"/>
      <c r="BZ214" s="424"/>
      <c r="CA214" s="424"/>
      <c r="CB214" s="424"/>
      <c r="CC214" s="424"/>
      <c r="CD214" s="424"/>
      <c r="CE214" s="424"/>
      <c r="CF214" s="424"/>
      <c r="CG214" s="424"/>
      <c r="CH214" s="424"/>
      <c r="CI214" s="424"/>
      <c r="CJ214" s="425"/>
    </row>
    <row r="215" spans="1:88" ht="81" customHeight="1">
      <c r="A215" s="1016" t="s">
        <v>1313</v>
      </c>
      <c r="B215" s="1017"/>
      <c r="C215" s="1017"/>
      <c r="D215" s="1017"/>
      <c r="E215" s="1017"/>
      <c r="F215" s="1018"/>
    </row>
    <row r="216" spans="1:88" ht="15" customHeight="1">
      <c r="A216" s="1040"/>
      <c r="B216" s="1041"/>
      <c r="C216" s="1041"/>
      <c r="D216" s="1041"/>
      <c r="E216" s="1041"/>
      <c r="F216" s="1042"/>
    </row>
    <row r="217" spans="1:88" ht="38.25">
      <c r="A217" s="1010" t="s">
        <v>448</v>
      </c>
      <c r="B217" s="546" t="s">
        <v>790</v>
      </c>
      <c r="C217" s="1005"/>
      <c r="D217" s="1006"/>
      <c r="E217" s="1006"/>
      <c r="F217" s="1007"/>
    </row>
    <row r="218" spans="1:88" ht="20.100000000000001" customHeight="1">
      <c r="A218" s="1011"/>
      <c r="B218" s="546" t="s">
        <v>791</v>
      </c>
      <c r="C218" s="433" t="s">
        <v>1297</v>
      </c>
      <c r="D218" s="439">
        <f>45/2+0.7*0.1*62+2*2*0.1*20+0.16</f>
        <v>35</v>
      </c>
      <c r="E218" s="431"/>
      <c r="F218" s="432">
        <f>D218*E218</f>
        <v>0</v>
      </c>
    </row>
    <row r="219" spans="1:88" ht="45" customHeight="1">
      <c r="A219" s="1010" t="s">
        <v>449</v>
      </c>
      <c r="B219" s="546" t="s">
        <v>739</v>
      </c>
      <c r="C219" s="1005"/>
      <c r="D219" s="1006"/>
      <c r="E219" s="1006"/>
      <c r="F219" s="1006"/>
    </row>
    <row r="220" spans="1:88" ht="20.100000000000001" customHeight="1">
      <c r="A220" s="1011"/>
      <c r="B220" s="546" t="s">
        <v>746</v>
      </c>
      <c r="C220" s="433" t="s">
        <v>1297</v>
      </c>
      <c r="D220" s="439">
        <f>156/2+0.7*0.4*62-0.2*0.2*3.14*62+0.43</f>
        <v>88.002800000000008</v>
      </c>
      <c r="E220" s="431"/>
      <c r="F220" s="437">
        <f>D220*E220</f>
        <v>0</v>
      </c>
    </row>
    <row r="221" spans="1:88" ht="60" customHeight="1">
      <c r="A221" s="1010" t="s">
        <v>450</v>
      </c>
      <c r="B221" s="549" t="s">
        <v>741</v>
      </c>
      <c r="C221" s="1005"/>
      <c r="D221" s="1006"/>
      <c r="E221" s="1006"/>
      <c r="F221" s="1006"/>
    </row>
    <row r="222" spans="1:88" ht="20.100000000000001" customHeight="1">
      <c r="A222" s="1011"/>
      <c r="B222" s="549" t="s">
        <v>742</v>
      </c>
      <c r="C222" s="433" t="s">
        <v>1297</v>
      </c>
      <c r="D222" s="439">
        <f>1.5*1.5*0.15*20</f>
        <v>6.7499999999999991</v>
      </c>
      <c r="E222" s="431"/>
      <c r="F222" s="437">
        <f>D222*E222</f>
        <v>0</v>
      </c>
    </row>
    <row r="223" spans="1:88" ht="39.75" customHeight="1">
      <c r="A223" s="1010" t="s">
        <v>451</v>
      </c>
      <c r="B223" s="436" t="s">
        <v>743</v>
      </c>
      <c r="C223" s="1005"/>
      <c r="D223" s="1006"/>
      <c r="E223" s="1006"/>
      <c r="F223" s="1006"/>
    </row>
    <row r="224" spans="1:88" ht="20.100000000000001" customHeight="1">
      <c r="A224" s="1011"/>
      <c r="B224" s="545" t="s">
        <v>744</v>
      </c>
      <c r="C224" s="438" t="s">
        <v>4</v>
      </c>
      <c r="D224" s="434">
        <v>8</v>
      </c>
      <c r="E224" s="431"/>
      <c r="F224" s="437">
        <f>D224*E224</f>
        <v>0</v>
      </c>
    </row>
    <row r="225" spans="1:6" ht="64.5" customHeight="1">
      <c r="A225" s="1010" t="s">
        <v>452</v>
      </c>
      <c r="B225" s="546" t="s">
        <v>745</v>
      </c>
      <c r="C225" s="1005"/>
      <c r="D225" s="1006"/>
      <c r="E225" s="1006"/>
      <c r="F225" s="1006"/>
    </row>
    <row r="226" spans="1:6" ht="20.100000000000001" customHeight="1">
      <c r="A226" s="1011"/>
      <c r="B226" s="546" t="s">
        <v>746</v>
      </c>
      <c r="C226" s="433" t="s">
        <v>1297</v>
      </c>
      <c r="D226" s="439">
        <f>(1.6*1.6*1-0.4*0.4*3.14*1)*2+0.88</f>
        <v>4.9952000000000005</v>
      </c>
      <c r="E226" s="431"/>
      <c r="F226" s="437">
        <f>D226*E226</f>
        <v>0</v>
      </c>
    </row>
    <row r="227" spans="1:6" ht="117.75" customHeight="1">
      <c r="A227" s="1010" t="s">
        <v>453</v>
      </c>
      <c r="B227" s="436" t="s">
        <v>792</v>
      </c>
      <c r="C227" s="1005"/>
      <c r="D227" s="1006"/>
      <c r="E227" s="1006"/>
      <c r="F227" s="1006"/>
    </row>
    <row r="228" spans="1:6" ht="20.100000000000001" customHeight="1">
      <c r="A228" s="1011"/>
      <c r="B228" s="545" t="s">
        <v>793</v>
      </c>
      <c r="C228" s="433" t="s">
        <v>4</v>
      </c>
      <c r="D228" s="439">
        <v>20</v>
      </c>
      <c r="E228" s="431"/>
      <c r="F228" s="437">
        <f>D228*E228</f>
        <v>0</v>
      </c>
    </row>
    <row r="229" spans="1:6" ht="81.75" customHeight="1">
      <c r="A229" s="1010" t="s">
        <v>454</v>
      </c>
      <c r="B229" s="440" t="s">
        <v>1136</v>
      </c>
      <c r="C229" s="1005"/>
      <c r="D229" s="1006"/>
      <c r="E229" s="1006"/>
      <c r="F229" s="1006"/>
    </row>
    <row r="230" spans="1:6" ht="20.100000000000001" customHeight="1">
      <c r="A230" s="1011"/>
      <c r="B230" s="547" t="s">
        <v>794</v>
      </c>
      <c r="C230" s="433" t="s">
        <v>4</v>
      </c>
      <c r="D230" s="434">
        <v>8</v>
      </c>
      <c r="E230" s="431"/>
      <c r="F230" s="432">
        <f>D230*E230</f>
        <v>0</v>
      </c>
    </row>
    <row r="231" spans="1:6" ht="57" customHeight="1">
      <c r="A231" s="1010" t="s">
        <v>455</v>
      </c>
      <c r="B231" s="440" t="s">
        <v>795</v>
      </c>
      <c r="C231" s="1005"/>
      <c r="D231" s="1006"/>
      <c r="E231" s="1006"/>
      <c r="F231" s="1006"/>
    </row>
    <row r="232" spans="1:6" ht="20.100000000000001" customHeight="1">
      <c r="A232" s="1011"/>
      <c r="B232" s="547" t="s">
        <v>794</v>
      </c>
      <c r="C232" s="433" t="s">
        <v>4</v>
      </c>
      <c r="D232" s="434">
        <v>7</v>
      </c>
      <c r="E232" s="431"/>
      <c r="F232" s="432">
        <f>D232*E232</f>
        <v>0</v>
      </c>
    </row>
    <row r="233" spans="1:6" ht="67.5" customHeight="1">
      <c r="A233" s="1010" t="s">
        <v>456</v>
      </c>
      <c r="B233" s="440" t="s">
        <v>1137</v>
      </c>
      <c r="C233" s="1005"/>
      <c r="D233" s="1006"/>
      <c r="E233" s="1006"/>
      <c r="F233" s="1006"/>
    </row>
    <row r="234" spans="1:6" ht="20.100000000000001" customHeight="1">
      <c r="A234" s="1011"/>
      <c r="B234" s="547" t="s">
        <v>794</v>
      </c>
      <c r="C234" s="433" t="s">
        <v>4</v>
      </c>
      <c r="D234" s="434">
        <v>6</v>
      </c>
      <c r="E234" s="431"/>
      <c r="F234" s="432">
        <f>D234*E234</f>
        <v>0</v>
      </c>
    </row>
    <row r="235" spans="1:6" ht="52.5" customHeight="1">
      <c r="A235" s="1010" t="s">
        <v>457</v>
      </c>
      <c r="B235" s="440" t="s">
        <v>796</v>
      </c>
      <c r="C235" s="1005"/>
      <c r="D235" s="1006"/>
      <c r="E235" s="1006"/>
      <c r="F235" s="1006"/>
    </row>
    <row r="236" spans="1:6" ht="20.100000000000001" customHeight="1">
      <c r="A236" s="1011"/>
      <c r="B236" s="547" t="s">
        <v>794</v>
      </c>
      <c r="C236" s="433" t="s">
        <v>4</v>
      </c>
      <c r="D236" s="434">
        <v>2</v>
      </c>
      <c r="E236" s="431"/>
      <c r="F236" s="432">
        <f>D236*E236</f>
        <v>0</v>
      </c>
    </row>
    <row r="237" spans="1:6" ht="104.25" customHeight="1">
      <c r="A237" s="1010" t="s">
        <v>458</v>
      </c>
      <c r="B237" s="435" t="s">
        <v>1096</v>
      </c>
      <c r="C237" s="1037"/>
      <c r="D237" s="1038"/>
      <c r="E237" s="1038"/>
      <c r="F237" s="1039"/>
    </row>
    <row r="238" spans="1:6" ht="20.100000000000001" customHeight="1">
      <c r="A238" s="1012"/>
      <c r="B238" s="546" t="s">
        <v>1097</v>
      </c>
      <c r="C238" s="476" t="s">
        <v>139</v>
      </c>
      <c r="D238" s="434">
        <f>(4*1*2+(1+0.5)/2*5*2)*5+0.5+2</f>
        <v>80</v>
      </c>
      <c r="E238" s="431"/>
      <c r="F238" s="432">
        <f>D238*E238</f>
        <v>0</v>
      </c>
    </row>
    <row r="239" spans="1:6" ht="20.100000000000001" customHeight="1">
      <c r="A239" s="1012"/>
      <c r="B239" s="545" t="s">
        <v>160</v>
      </c>
      <c r="C239" s="476" t="s">
        <v>138</v>
      </c>
      <c r="D239" s="434">
        <f>((1*2)*2+(5*2)*2)*5+5</f>
        <v>125</v>
      </c>
      <c r="E239" s="431"/>
      <c r="F239" s="432">
        <f>D239*E239</f>
        <v>0</v>
      </c>
    </row>
    <row r="240" spans="1:6" ht="20.100000000000001" customHeight="1">
      <c r="A240" s="1011"/>
      <c r="B240" s="546" t="s">
        <v>1098</v>
      </c>
      <c r="C240" s="476" t="s">
        <v>2</v>
      </c>
      <c r="D240" s="434">
        <f>D238*110</f>
        <v>8800</v>
      </c>
      <c r="E240" s="431"/>
      <c r="F240" s="432">
        <f>D240*E240</f>
        <v>0</v>
      </c>
    </row>
    <row r="241" spans="1:88" s="996" customFormat="1" ht="12.75" customHeight="1"/>
    <row r="242" spans="1:88" s="456" customFormat="1">
      <c r="A242" s="532" t="s">
        <v>447</v>
      </c>
      <c r="B242" s="1036" t="s">
        <v>1120</v>
      </c>
      <c r="C242" s="1097"/>
      <c r="D242" s="1097"/>
      <c r="E242" s="455"/>
      <c r="F242" s="455">
        <f>SUM(F218:F240)</f>
        <v>0</v>
      </c>
      <c r="G242" s="424"/>
      <c r="H242" s="424"/>
      <c r="I242" s="424"/>
      <c r="J242" s="424"/>
      <c r="K242" s="424"/>
      <c r="L242" s="424"/>
      <c r="M242" s="424"/>
      <c r="N242" s="424"/>
      <c r="O242" s="424"/>
      <c r="P242" s="424"/>
      <c r="Q242" s="424"/>
      <c r="R242" s="424"/>
      <c r="S242" s="424"/>
      <c r="T242" s="424"/>
      <c r="U242" s="424"/>
      <c r="V242" s="424"/>
      <c r="W242" s="424"/>
      <c r="X242" s="424"/>
      <c r="Y242" s="424"/>
      <c r="Z242" s="424"/>
      <c r="AA242" s="424"/>
      <c r="AB242" s="424"/>
      <c r="AC242" s="424"/>
      <c r="AD242" s="424"/>
      <c r="AE242" s="424"/>
      <c r="AF242" s="424"/>
      <c r="AG242" s="424"/>
      <c r="AH242" s="424"/>
      <c r="AI242" s="424"/>
      <c r="AJ242" s="424"/>
      <c r="AK242" s="424"/>
      <c r="AL242" s="424"/>
      <c r="AM242" s="424"/>
      <c r="AN242" s="424"/>
      <c r="AO242" s="424"/>
      <c r="AP242" s="424"/>
      <c r="AQ242" s="424"/>
      <c r="AR242" s="424"/>
      <c r="AS242" s="424"/>
      <c r="AT242" s="424"/>
      <c r="AU242" s="424"/>
      <c r="AV242" s="424"/>
      <c r="AW242" s="424"/>
      <c r="AX242" s="424"/>
      <c r="AY242" s="424"/>
      <c r="AZ242" s="424"/>
      <c r="BA242" s="424"/>
      <c r="BB242" s="424"/>
      <c r="BC242" s="424"/>
      <c r="BD242" s="424"/>
      <c r="BE242" s="424"/>
      <c r="BF242" s="424"/>
      <c r="BG242" s="424"/>
      <c r="BH242" s="424"/>
      <c r="BI242" s="424"/>
      <c r="BJ242" s="424"/>
      <c r="BK242" s="424"/>
      <c r="BL242" s="424"/>
      <c r="BM242" s="424"/>
      <c r="BN242" s="424"/>
      <c r="BO242" s="424"/>
      <c r="BP242" s="424"/>
      <c r="BQ242" s="424"/>
      <c r="BR242" s="424"/>
      <c r="BS242" s="424"/>
      <c r="BT242" s="424"/>
      <c r="BU242" s="424"/>
      <c r="BV242" s="424"/>
      <c r="BW242" s="424"/>
      <c r="BX242" s="424"/>
      <c r="BY242" s="424"/>
      <c r="BZ242" s="424"/>
      <c r="CA242" s="424"/>
      <c r="CB242" s="424"/>
      <c r="CC242" s="424"/>
      <c r="CD242" s="424"/>
      <c r="CE242" s="424"/>
      <c r="CF242" s="424"/>
      <c r="CG242" s="424"/>
      <c r="CH242" s="424"/>
      <c r="CI242" s="424"/>
      <c r="CJ242" s="425"/>
    </row>
    <row r="243" spans="1:88" s="996" customFormat="1" ht="12.75" customHeight="1"/>
    <row r="244" spans="1:88" s="448" customFormat="1">
      <c r="A244" s="532" t="s">
        <v>465</v>
      </c>
      <c r="B244" s="452" t="s">
        <v>193</v>
      </c>
      <c r="C244" s="458"/>
      <c r="D244" s="454"/>
      <c r="E244" s="455"/>
      <c r="F244" s="455"/>
      <c r="G244" s="424"/>
      <c r="H244" s="424"/>
      <c r="I244" s="424"/>
      <c r="J244" s="424"/>
      <c r="K244" s="424"/>
      <c r="L244" s="424"/>
      <c r="M244" s="424"/>
      <c r="N244" s="424"/>
      <c r="O244" s="424"/>
      <c r="P244" s="424"/>
      <c r="Q244" s="424"/>
      <c r="R244" s="424"/>
      <c r="S244" s="424"/>
      <c r="T244" s="424"/>
      <c r="U244" s="424"/>
      <c r="V244" s="424"/>
      <c r="W244" s="424"/>
      <c r="X244" s="424"/>
      <c r="Y244" s="424"/>
      <c r="Z244" s="424"/>
      <c r="AA244" s="424"/>
      <c r="AB244" s="424"/>
      <c r="AC244" s="424"/>
      <c r="AD244" s="424"/>
      <c r="AE244" s="424"/>
      <c r="AF244" s="424"/>
      <c r="AG244" s="424"/>
      <c r="AH244" s="424"/>
      <c r="AI244" s="424"/>
      <c r="AJ244" s="424"/>
      <c r="AK244" s="424"/>
      <c r="AL244" s="424"/>
      <c r="AM244" s="424"/>
      <c r="AN244" s="424"/>
      <c r="AO244" s="424"/>
      <c r="AP244" s="424"/>
      <c r="AQ244" s="424"/>
      <c r="AR244" s="424"/>
      <c r="AS244" s="424"/>
      <c r="AT244" s="424"/>
      <c r="AU244" s="424"/>
      <c r="AV244" s="424"/>
      <c r="AW244" s="424"/>
      <c r="AX244" s="424"/>
      <c r="AY244" s="424"/>
      <c r="AZ244" s="424"/>
      <c r="BA244" s="424"/>
      <c r="BB244" s="424"/>
      <c r="BC244" s="424"/>
      <c r="BD244" s="424"/>
      <c r="BE244" s="424"/>
      <c r="BF244" s="424"/>
      <c r="BG244" s="424"/>
      <c r="BH244" s="424"/>
      <c r="BI244" s="424"/>
      <c r="BJ244" s="424"/>
      <c r="BK244" s="424"/>
      <c r="BL244" s="424"/>
      <c r="BM244" s="424"/>
      <c r="BN244" s="424"/>
      <c r="BO244" s="424"/>
      <c r="BP244" s="424"/>
      <c r="BQ244" s="424"/>
      <c r="BR244" s="424"/>
      <c r="BS244" s="424"/>
      <c r="BT244" s="424"/>
      <c r="BU244" s="424"/>
      <c r="BV244" s="424"/>
      <c r="BW244" s="424"/>
      <c r="BX244" s="424"/>
      <c r="BY244" s="424"/>
      <c r="BZ244" s="424"/>
      <c r="CA244" s="424"/>
      <c r="CB244" s="424"/>
      <c r="CC244" s="424"/>
      <c r="CD244" s="424"/>
      <c r="CE244" s="424"/>
      <c r="CF244" s="424"/>
      <c r="CG244" s="424"/>
      <c r="CH244" s="424"/>
      <c r="CI244" s="424"/>
      <c r="CJ244" s="425"/>
    </row>
    <row r="245" spans="1:88" ht="39" customHeight="1">
      <c r="A245" s="1010" t="s">
        <v>466</v>
      </c>
      <c r="B245" s="545" t="s">
        <v>801</v>
      </c>
      <c r="C245" s="1005"/>
      <c r="D245" s="1006"/>
      <c r="E245" s="1006"/>
      <c r="F245" s="1006"/>
    </row>
    <row r="246" spans="1:88" ht="20.100000000000001" customHeight="1">
      <c r="A246" s="1011"/>
      <c r="B246" s="545" t="s">
        <v>751</v>
      </c>
      <c r="C246" s="438" t="s">
        <v>4</v>
      </c>
      <c r="D246" s="439">
        <v>2</v>
      </c>
      <c r="E246" s="431"/>
      <c r="F246" s="437">
        <f>D246*E246</f>
        <v>0</v>
      </c>
    </row>
    <row r="247" spans="1:88" ht="54" customHeight="1">
      <c r="A247" s="1010" t="s">
        <v>467</v>
      </c>
      <c r="B247" s="445" t="s">
        <v>753</v>
      </c>
      <c r="C247" s="1005"/>
      <c r="D247" s="1006"/>
      <c r="E247" s="1006"/>
      <c r="F247" s="1006"/>
    </row>
    <row r="248" spans="1:88" ht="20.100000000000001" customHeight="1">
      <c r="A248" s="1011"/>
      <c r="B248" s="576" t="s">
        <v>754</v>
      </c>
      <c r="C248" s="438" t="s">
        <v>4</v>
      </c>
      <c r="D248" s="439">
        <v>5</v>
      </c>
      <c r="E248" s="431"/>
      <c r="F248" s="437">
        <f>D248*E248</f>
        <v>0</v>
      </c>
    </row>
    <row r="249" spans="1:88" ht="134.25" customHeight="1">
      <c r="A249" s="1010" t="s">
        <v>468</v>
      </c>
      <c r="B249" s="477" t="s">
        <v>1248</v>
      </c>
      <c r="C249" s="1005"/>
      <c r="D249" s="1006"/>
      <c r="E249" s="1006"/>
      <c r="F249" s="1006"/>
    </row>
    <row r="250" spans="1:88" ht="20.100000000000001" customHeight="1">
      <c r="A250" s="1011"/>
      <c r="B250" s="460" t="s">
        <v>755</v>
      </c>
      <c r="C250" s="433" t="s">
        <v>4</v>
      </c>
      <c r="D250" s="439">
        <v>20</v>
      </c>
      <c r="E250" s="431"/>
      <c r="F250" s="437">
        <f>D250*E250</f>
        <v>0</v>
      </c>
    </row>
    <row r="251" spans="1:88" ht="25.5">
      <c r="A251" s="1010" t="s">
        <v>469</v>
      </c>
      <c r="B251" s="440" t="s">
        <v>802</v>
      </c>
      <c r="C251" s="1005"/>
      <c r="D251" s="1006"/>
      <c r="E251" s="1006"/>
      <c r="F251" s="1006"/>
    </row>
    <row r="252" spans="1:88" ht="20.100000000000001" customHeight="1">
      <c r="A252" s="1011"/>
      <c r="B252" s="547" t="s">
        <v>803</v>
      </c>
      <c r="C252" s="433" t="s">
        <v>4</v>
      </c>
      <c r="D252" s="434">
        <v>31</v>
      </c>
      <c r="E252" s="431"/>
      <c r="F252" s="437">
        <f>D252*E252</f>
        <v>0</v>
      </c>
    </row>
    <row r="253" spans="1:88" ht="182.25" customHeight="1">
      <c r="A253" s="1010" t="s">
        <v>470</v>
      </c>
      <c r="B253" s="654" t="s">
        <v>1292</v>
      </c>
      <c r="C253" s="1062"/>
      <c r="D253" s="1063"/>
      <c r="E253" s="1063"/>
      <c r="F253" s="1064"/>
    </row>
    <row r="254" spans="1:88" ht="20.100000000000001" customHeight="1">
      <c r="A254" s="1012"/>
      <c r="B254" s="549" t="s">
        <v>799</v>
      </c>
      <c r="C254" s="433" t="s">
        <v>136</v>
      </c>
      <c r="D254" s="434">
        <v>1</v>
      </c>
      <c r="E254" s="431"/>
      <c r="F254" s="432">
        <f>SUM(D254*E254)</f>
        <v>0</v>
      </c>
    </row>
    <row r="255" spans="1:88" ht="20.100000000000001" customHeight="1">
      <c r="A255" s="1011"/>
      <c r="B255" s="549" t="s">
        <v>800</v>
      </c>
      <c r="C255" s="433" t="s">
        <v>136</v>
      </c>
      <c r="D255" s="434">
        <v>1</v>
      </c>
      <c r="E255" s="431"/>
      <c r="F255" s="432">
        <f>SUM(D255*E255)</f>
        <v>0</v>
      </c>
    </row>
    <row r="256" spans="1:88" s="1009" customFormat="1" ht="12.75" customHeight="1"/>
    <row r="257" spans="1:88" s="456" customFormat="1" ht="15" customHeight="1">
      <c r="A257" s="532" t="s">
        <v>465</v>
      </c>
      <c r="B257" s="452" t="s">
        <v>1121</v>
      </c>
      <c r="C257" s="453"/>
      <c r="D257" s="454"/>
      <c r="E257" s="455"/>
      <c r="F257" s="455">
        <f>SUM(F246:F255)</f>
        <v>0</v>
      </c>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424"/>
      <c r="AF257" s="424"/>
      <c r="AG257" s="424"/>
      <c r="AH257" s="424"/>
      <c r="AI257" s="424"/>
      <c r="AJ257" s="424"/>
      <c r="AK257" s="424"/>
      <c r="AL257" s="424"/>
      <c r="AM257" s="424"/>
      <c r="AN257" s="424"/>
      <c r="AO257" s="424"/>
      <c r="AP257" s="424"/>
      <c r="AQ257" s="424"/>
      <c r="AR257" s="424"/>
      <c r="AS257" s="424"/>
      <c r="AT257" s="424"/>
      <c r="AU257" s="424"/>
      <c r="AV257" s="424"/>
      <c r="AW257" s="424"/>
      <c r="AX257" s="424"/>
      <c r="AY257" s="424"/>
      <c r="AZ257" s="424"/>
      <c r="BA257" s="424"/>
      <c r="BB257" s="424"/>
      <c r="BC257" s="424"/>
      <c r="BD257" s="424"/>
      <c r="BE257" s="424"/>
      <c r="BF257" s="424"/>
      <c r="BG257" s="424"/>
      <c r="BH257" s="424"/>
      <c r="BI257" s="424"/>
      <c r="BJ257" s="424"/>
      <c r="BK257" s="424"/>
      <c r="BL257" s="424"/>
      <c r="BM257" s="424"/>
      <c r="BN257" s="424"/>
      <c r="BO257" s="424"/>
      <c r="BP257" s="424"/>
      <c r="BQ257" s="424"/>
      <c r="BR257" s="424"/>
      <c r="BS257" s="424"/>
      <c r="BT257" s="424"/>
      <c r="BU257" s="424"/>
      <c r="BV257" s="424"/>
      <c r="BW257" s="424"/>
      <c r="BX257" s="424"/>
      <c r="BY257" s="424"/>
      <c r="BZ257" s="424"/>
      <c r="CA257" s="424"/>
      <c r="CB257" s="424"/>
      <c r="CC257" s="424"/>
      <c r="CD257" s="424"/>
      <c r="CE257" s="424"/>
      <c r="CF257" s="424"/>
      <c r="CG257" s="424"/>
      <c r="CH257" s="424"/>
      <c r="CI257" s="424"/>
      <c r="CJ257" s="425"/>
    </row>
    <row r="258" spans="1:88" s="1009" customFormat="1" ht="12.75" customHeight="1"/>
    <row r="259" spans="1:88" s="448" customFormat="1" ht="15" customHeight="1">
      <c r="A259" s="532" t="s">
        <v>459</v>
      </c>
      <c r="B259" s="452" t="s">
        <v>205</v>
      </c>
      <c r="C259" s="458"/>
      <c r="D259" s="454"/>
      <c r="E259" s="455"/>
      <c r="F259" s="455"/>
      <c r="G259" s="424"/>
      <c r="H259" s="424"/>
      <c r="I259" s="424"/>
      <c r="J259" s="424"/>
      <c r="K259" s="424"/>
      <c r="L259" s="424"/>
      <c r="M259" s="424"/>
      <c r="N259" s="424"/>
      <c r="O259" s="424"/>
      <c r="P259" s="424"/>
      <c r="Q259" s="424"/>
      <c r="R259" s="424"/>
      <c r="S259" s="424"/>
      <c r="T259" s="424"/>
      <c r="U259" s="424"/>
      <c r="V259" s="424"/>
      <c r="W259" s="424"/>
      <c r="X259" s="424"/>
      <c r="Y259" s="424"/>
      <c r="Z259" s="424"/>
      <c r="AA259" s="424"/>
      <c r="AB259" s="424"/>
      <c r="AC259" s="424"/>
      <c r="AD259" s="424"/>
      <c r="AE259" s="424"/>
      <c r="AF259" s="424"/>
      <c r="AG259" s="424"/>
      <c r="AH259" s="424"/>
      <c r="AI259" s="424"/>
      <c r="AJ259" s="424"/>
      <c r="AK259" s="424"/>
      <c r="AL259" s="424"/>
      <c r="AM259" s="424"/>
      <c r="AN259" s="424"/>
      <c r="AO259" s="424"/>
      <c r="AP259" s="424"/>
      <c r="AQ259" s="424"/>
      <c r="AR259" s="424"/>
      <c r="AS259" s="424"/>
      <c r="AT259" s="424"/>
      <c r="AU259" s="424"/>
      <c r="AV259" s="424"/>
      <c r="AW259" s="424"/>
      <c r="AX259" s="424"/>
      <c r="AY259" s="424"/>
      <c r="AZ259" s="424"/>
      <c r="BA259" s="424"/>
      <c r="BB259" s="424"/>
      <c r="BC259" s="424"/>
      <c r="BD259" s="424"/>
      <c r="BE259" s="424"/>
      <c r="BF259" s="424"/>
      <c r="BG259" s="424"/>
      <c r="BH259" s="424"/>
      <c r="BI259" s="424"/>
      <c r="BJ259" s="424"/>
      <c r="BK259" s="424"/>
      <c r="BL259" s="424"/>
      <c r="BM259" s="424"/>
      <c r="BN259" s="424"/>
      <c r="BO259" s="424"/>
      <c r="BP259" s="424"/>
      <c r="BQ259" s="424"/>
      <c r="BR259" s="424"/>
      <c r="BS259" s="424"/>
      <c r="BT259" s="424"/>
      <c r="BU259" s="424"/>
      <c r="BV259" s="424"/>
      <c r="BW259" s="424"/>
      <c r="BX259" s="424"/>
      <c r="BY259" s="424"/>
      <c r="BZ259" s="424"/>
      <c r="CA259" s="424"/>
      <c r="CB259" s="424"/>
      <c r="CC259" s="424"/>
      <c r="CD259" s="424"/>
      <c r="CE259" s="424"/>
      <c r="CF259" s="424"/>
      <c r="CG259" s="424"/>
      <c r="CH259" s="424"/>
      <c r="CI259" s="424"/>
      <c r="CJ259" s="425"/>
    </row>
    <row r="260" spans="1:88" ht="66" customHeight="1">
      <c r="A260" s="1010" t="s">
        <v>460</v>
      </c>
      <c r="B260" s="591" t="s">
        <v>1236</v>
      </c>
      <c r="C260" s="1065"/>
      <c r="D260" s="1066"/>
      <c r="E260" s="1066"/>
      <c r="F260" s="1067"/>
    </row>
    <row r="261" spans="1:88" ht="20.100000000000001" customHeight="1">
      <c r="A261" s="1011"/>
      <c r="B261" s="545" t="s">
        <v>161</v>
      </c>
      <c r="C261" s="433" t="s">
        <v>137</v>
      </c>
      <c r="D261" s="439">
        <f>62+9</f>
        <v>71</v>
      </c>
      <c r="E261" s="431"/>
      <c r="F261" s="432">
        <f t="shared" ref="F261:F274" si="2">D261*E261</f>
        <v>0</v>
      </c>
    </row>
    <row r="262" spans="1:88" ht="94.5" customHeight="1">
      <c r="A262" s="1010" t="s">
        <v>461</v>
      </c>
      <c r="B262" s="576" t="s">
        <v>1237</v>
      </c>
      <c r="C262" s="1037"/>
      <c r="D262" s="1038"/>
      <c r="E262" s="1038"/>
      <c r="F262" s="1039"/>
    </row>
    <row r="263" spans="1:88" ht="20.100000000000001" customHeight="1">
      <c r="A263" s="1012"/>
      <c r="B263" s="545" t="s">
        <v>162</v>
      </c>
      <c r="C263" s="433" t="s">
        <v>137</v>
      </c>
      <c r="D263" s="439">
        <f>102+187</f>
        <v>289</v>
      </c>
      <c r="E263" s="431"/>
      <c r="F263" s="432">
        <f t="shared" si="2"/>
        <v>0</v>
      </c>
    </row>
    <row r="264" spans="1:88" ht="20.100000000000001" customHeight="1">
      <c r="A264" s="1011"/>
      <c r="B264" s="545" t="s">
        <v>147</v>
      </c>
      <c r="C264" s="433" t="s">
        <v>137</v>
      </c>
      <c r="D264" s="439">
        <f>16+64+48</f>
        <v>128</v>
      </c>
      <c r="E264" s="431"/>
      <c r="F264" s="432">
        <f>D264*E264</f>
        <v>0</v>
      </c>
    </row>
    <row r="265" spans="1:88" ht="258" customHeight="1">
      <c r="A265" s="1010" t="s">
        <v>462</v>
      </c>
      <c r="B265" s="553" t="s">
        <v>1238</v>
      </c>
      <c r="C265" s="1037"/>
      <c r="D265" s="1038"/>
      <c r="E265" s="1038"/>
      <c r="F265" s="1039"/>
    </row>
    <row r="266" spans="1:88" ht="20.100000000000001" customHeight="1">
      <c r="A266" s="1012"/>
      <c r="B266" s="546" t="s">
        <v>804</v>
      </c>
      <c r="C266" s="462" t="s">
        <v>148</v>
      </c>
      <c r="D266" s="463">
        <v>18</v>
      </c>
      <c r="E266" s="431"/>
      <c r="F266" s="432">
        <f t="shared" si="2"/>
        <v>0</v>
      </c>
    </row>
    <row r="267" spans="1:88" ht="30" customHeight="1">
      <c r="A267" s="1011"/>
      <c r="B267" s="546" t="s">
        <v>805</v>
      </c>
      <c r="C267" s="462" t="s">
        <v>148</v>
      </c>
      <c r="D267" s="463">
        <v>2</v>
      </c>
      <c r="E267" s="431"/>
      <c r="F267" s="432">
        <f t="shared" si="2"/>
        <v>0</v>
      </c>
    </row>
    <row r="268" spans="1:88" ht="68.25" customHeight="1">
      <c r="A268" s="1046" t="s">
        <v>463</v>
      </c>
      <c r="B268" s="655" t="s">
        <v>1249</v>
      </c>
      <c r="C268" s="1037"/>
      <c r="D268" s="1038"/>
      <c r="E268" s="1038"/>
      <c r="F268" s="1039"/>
    </row>
    <row r="269" spans="1:88" ht="20.100000000000001" customHeight="1">
      <c r="A269" s="1047"/>
      <c r="B269" s="584" t="s">
        <v>806</v>
      </c>
      <c r="C269" s="1002"/>
      <c r="D269" s="1003"/>
      <c r="E269" s="1003"/>
      <c r="F269" s="1004"/>
    </row>
    <row r="270" spans="1:88" ht="20.100000000000001" customHeight="1">
      <c r="A270" s="1047"/>
      <c r="B270" s="584" t="s">
        <v>782</v>
      </c>
      <c r="C270" s="462" t="s">
        <v>148</v>
      </c>
      <c r="D270" s="463">
        <f>2*4</f>
        <v>8</v>
      </c>
      <c r="E270" s="431"/>
      <c r="F270" s="432">
        <f t="shared" si="2"/>
        <v>0</v>
      </c>
    </row>
    <row r="271" spans="1:88" ht="20.100000000000001" customHeight="1">
      <c r="A271" s="1047"/>
      <c r="B271" s="584" t="s">
        <v>807</v>
      </c>
      <c r="C271" s="1002"/>
      <c r="D271" s="1003"/>
      <c r="E271" s="1003"/>
      <c r="F271" s="1004"/>
    </row>
    <row r="272" spans="1:88" ht="20.100000000000001" customHeight="1">
      <c r="A272" s="1048"/>
      <c r="B272" s="584" t="s">
        <v>784</v>
      </c>
      <c r="C272" s="462" t="s">
        <v>148</v>
      </c>
      <c r="D272" s="463">
        <v>4</v>
      </c>
      <c r="E272" s="431"/>
      <c r="F272" s="432">
        <f t="shared" si="2"/>
        <v>0</v>
      </c>
    </row>
    <row r="273" spans="1:88" ht="68.25" customHeight="1">
      <c r="A273" s="1046" t="s">
        <v>464</v>
      </c>
      <c r="B273" s="585" t="s">
        <v>150</v>
      </c>
      <c r="C273" s="1037"/>
      <c r="D273" s="1038"/>
      <c r="E273" s="1038"/>
      <c r="F273" s="1039"/>
    </row>
    <row r="274" spans="1:88" ht="20.100000000000001" customHeight="1">
      <c r="A274" s="1048"/>
      <c r="B274" s="586" t="s">
        <v>163</v>
      </c>
      <c r="C274" s="433" t="s">
        <v>4</v>
      </c>
      <c r="D274" s="439">
        <v>20</v>
      </c>
      <c r="E274" s="431"/>
      <c r="F274" s="432">
        <f t="shared" si="2"/>
        <v>0</v>
      </c>
    </row>
    <row r="275" spans="1:88" s="1043" customFormat="1" ht="12.75" customHeight="1"/>
    <row r="276" spans="1:88" s="456" customFormat="1" ht="15" customHeight="1">
      <c r="A276" s="532" t="s">
        <v>459</v>
      </c>
      <c r="B276" s="452" t="s">
        <v>900</v>
      </c>
      <c r="C276" s="453"/>
      <c r="D276" s="454"/>
      <c r="E276" s="455"/>
      <c r="F276" s="455">
        <f>SUM(F261:F274)</f>
        <v>0</v>
      </c>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4"/>
      <c r="AL276" s="424"/>
      <c r="AM276" s="424"/>
      <c r="AN276" s="424"/>
      <c r="AO276" s="424"/>
      <c r="AP276" s="424"/>
      <c r="AQ276" s="424"/>
      <c r="AR276" s="424"/>
      <c r="AS276" s="424"/>
      <c r="AT276" s="424"/>
      <c r="AU276" s="424"/>
      <c r="AV276" s="424"/>
      <c r="AW276" s="424"/>
      <c r="AX276" s="424"/>
      <c r="AY276" s="424"/>
      <c r="AZ276" s="424"/>
      <c r="BA276" s="424"/>
      <c r="BB276" s="424"/>
      <c r="BC276" s="424"/>
      <c r="BD276" s="424"/>
      <c r="BE276" s="424"/>
      <c r="BF276" s="424"/>
      <c r="BG276" s="424"/>
      <c r="BH276" s="424"/>
      <c r="BI276" s="424"/>
      <c r="BJ276" s="424"/>
      <c r="BK276" s="424"/>
      <c r="BL276" s="424"/>
      <c r="BM276" s="424"/>
      <c r="BN276" s="424"/>
      <c r="BO276" s="424"/>
      <c r="BP276" s="424"/>
      <c r="BQ276" s="424"/>
      <c r="BR276" s="424"/>
      <c r="BS276" s="424"/>
      <c r="BT276" s="424"/>
      <c r="BU276" s="424"/>
      <c r="BV276" s="424"/>
      <c r="BW276" s="424"/>
      <c r="BX276" s="424"/>
      <c r="BY276" s="424"/>
      <c r="BZ276" s="424"/>
      <c r="CA276" s="424"/>
      <c r="CB276" s="424"/>
      <c r="CC276" s="424"/>
      <c r="CD276" s="424"/>
      <c r="CE276" s="424"/>
      <c r="CF276" s="424"/>
      <c r="CG276" s="424"/>
      <c r="CH276" s="424"/>
      <c r="CI276" s="424"/>
      <c r="CJ276" s="425"/>
    </row>
    <row r="277" spans="1:88" s="1043" customFormat="1" ht="12.75" customHeight="1"/>
    <row r="278" spans="1:88" s="481" customFormat="1" ht="15" customHeight="1">
      <c r="A278" s="533" t="s">
        <v>443</v>
      </c>
      <c r="B278" s="468" t="s">
        <v>164</v>
      </c>
      <c r="C278" s="469"/>
      <c r="D278" s="470"/>
      <c r="E278" s="471"/>
      <c r="F278" s="478"/>
      <c r="G278" s="479"/>
      <c r="H278" s="479"/>
      <c r="I278" s="479"/>
      <c r="J278" s="479"/>
      <c r="K278" s="479"/>
      <c r="L278" s="479"/>
      <c r="M278" s="479"/>
      <c r="N278" s="479"/>
      <c r="O278" s="479"/>
      <c r="P278" s="479"/>
      <c r="Q278" s="479"/>
      <c r="R278" s="479"/>
      <c r="S278" s="479"/>
      <c r="T278" s="479"/>
      <c r="U278" s="479"/>
      <c r="V278" s="479"/>
      <c r="W278" s="479"/>
      <c r="X278" s="479"/>
      <c r="Y278" s="479"/>
      <c r="Z278" s="479"/>
      <c r="AA278" s="479"/>
      <c r="AB278" s="479"/>
      <c r="AC278" s="479"/>
      <c r="AD278" s="479"/>
      <c r="AE278" s="479"/>
      <c r="AF278" s="479"/>
      <c r="AG278" s="479"/>
      <c r="AH278" s="479"/>
      <c r="AI278" s="479"/>
      <c r="AJ278" s="479"/>
      <c r="AK278" s="479"/>
      <c r="AL278" s="479"/>
      <c r="AM278" s="479"/>
      <c r="AN278" s="479"/>
      <c r="AO278" s="479"/>
      <c r="AP278" s="479"/>
      <c r="AQ278" s="479"/>
      <c r="AR278" s="479"/>
      <c r="AS278" s="479"/>
      <c r="AT278" s="479"/>
      <c r="AU278" s="479"/>
      <c r="AV278" s="479"/>
      <c r="AW278" s="479"/>
      <c r="AX278" s="479"/>
      <c r="AY278" s="479"/>
      <c r="AZ278" s="479"/>
      <c r="BA278" s="479"/>
      <c r="BB278" s="479"/>
      <c r="BC278" s="479"/>
      <c r="BD278" s="479"/>
      <c r="BE278" s="479"/>
      <c r="BF278" s="479"/>
      <c r="BG278" s="479"/>
      <c r="BH278" s="479"/>
      <c r="BI278" s="479"/>
      <c r="BJ278" s="479"/>
      <c r="BK278" s="479"/>
      <c r="BL278" s="479"/>
      <c r="BM278" s="479"/>
      <c r="BN278" s="479"/>
      <c r="BO278" s="479"/>
      <c r="BP278" s="479"/>
      <c r="BQ278" s="479"/>
      <c r="BR278" s="479"/>
      <c r="BS278" s="479"/>
      <c r="BT278" s="479"/>
      <c r="BU278" s="479"/>
      <c r="BV278" s="479"/>
      <c r="BW278" s="479"/>
      <c r="BX278" s="479"/>
      <c r="BY278" s="479"/>
      <c r="BZ278" s="479"/>
      <c r="CA278" s="479"/>
      <c r="CB278" s="479"/>
      <c r="CC278" s="479"/>
      <c r="CD278" s="479"/>
      <c r="CE278" s="479"/>
      <c r="CF278" s="479"/>
      <c r="CG278" s="479"/>
      <c r="CH278" s="479"/>
      <c r="CI278" s="479"/>
      <c r="CJ278" s="480"/>
    </row>
    <row r="279" spans="1:88" s="481" customFormat="1">
      <c r="A279" s="1026"/>
      <c r="B279" s="1027"/>
      <c r="C279" s="1027"/>
      <c r="D279" s="1027"/>
      <c r="E279" s="1027"/>
      <c r="F279" s="1028"/>
      <c r="G279" s="479"/>
      <c r="H279" s="479"/>
      <c r="I279" s="479"/>
      <c r="J279" s="479"/>
      <c r="K279" s="479"/>
      <c r="L279" s="479"/>
      <c r="M279" s="479"/>
      <c r="N279" s="479"/>
      <c r="O279" s="479"/>
      <c r="P279" s="479"/>
      <c r="Q279" s="479"/>
      <c r="R279" s="479"/>
      <c r="S279" s="479"/>
      <c r="T279" s="479"/>
      <c r="U279" s="479"/>
      <c r="V279" s="479"/>
      <c r="W279" s="479"/>
      <c r="X279" s="479"/>
      <c r="Y279" s="479"/>
      <c r="Z279" s="479"/>
      <c r="AA279" s="479"/>
      <c r="AB279" s="479"/>
      <c r="AC279" s="479"/>
      <c r="AD279" s="479"/>
      <c r="AE279" s="479"/>
      <c r="AF279" s="479"/>
      <c r="AG279" s="479"/>
      <c r="AH279" s="479"/>
      <c r="AI279" s="479"/>
      <c r="AJ279" s="479"/>
      <c r="AK279" s="479"/>
      <c r="AL279" s="479"/>
      <c r="AM279" s="479"/>
      <c r="AN279" s="479"/>
      <c r="AO279" s="479"/>
      <c r="AP279" s="479"/>
      <c r="AQ279" s="479"/>
      <c r="AR279" s="479"/>
      <c r="AS279" s="479"/>
      <c r="AT279" s="479"/>
      <c r="AU279" s="479"/>
      <c r="AV279" s="479"/>
      <c r="AW279" s="479"/>
      <c r="AX279" s="479"/>
      <c r="AY279" s="479"/>
      <c r="AZ279" s="479"/>
      <c r="BA279" s="479"/>
      <c r="BB279" s="479"/>
      <c r="BC279" s="479"/>
      <c r="BD279" s="479"/>
      <c r="BE279" s="479"/>
      <c r="BF279" s="479"/>
      <c r="BG279" s="479"/>
      <c r="BH279" s="479"/>
      <c r="BI279" s="479"/>
      <c r="BJ279" s="479"/>
      <c r="BK279" s="479"/>
      <c r="BL279" s="479"/>
      <c r="BM279" s="479"/>
      <c r="BN279" s="479"/>
      <c r="BO279" s="479"/>
      <c r="BP279" s="479"/>
      <c r="BQ279" s="479"/>
      <c r="BR279" s="479"/>
      <c r="BS279" s="479"/>
      <c r="BT279" s="479"/>
      <c r="BU279" s="479"/>
      <c r="BV279" s="479"/>
      <c r="BW279" s="479"/>
      <c r="BX279" s="479"/>
      <c r="BY279" s="479"/>
      <c r="BZ279" s="479"/>
      <c r="CA279" s="479"/>
      <c r="CB279" s="479"/>
      <c r="CC279" s="479"/>
      <c r="CD279" s="479"/>
      <c r="CE279" s="479"/>
      <c r="CF279" s="479"/>
      <c r="CG279" s="479"/>
      <c r="CH279" s="479"/>
      <c r="CI279" s="479"/>
      <c r="CJ279" s="480"/>
    </row>
    <row r="280" spans="1:88" ht="15" customHeight="1">
      <c r="A280" s="550" t="s">
        <v>445</v>
      </c>
      <c r="B280" s="436" t="s">
        <v>212</v>
      </c>
      <c r="C280" s="1032"/>
      <c r="D280" s="1032"/>
      <c r="E280" s="1032"/>
      <c r="F280" s="1032"/>
    </row>
    <row r="281" spans="1:88" ht="15" customHeight="1">
      <c r="A281" s="550" t="s">
        <v>447</v>
      </c>
      <c r="B281" s="436" t="s">
        <v>197</v>
      </c>
      <c r="C281" s="1032"/>
      <c r="D281" s="1032"/>
      <c r="E281" s="1032"/>
      <c r="F281" s="1032"/>
    </row>
    <row r="282" spans="1:88" ht="15" customHeight="1">
      <c r="A282" s="550" t="s">
        <v>465</v>
      </c>
      <c r="B282" s="436" t="s">
        <v>198</v>
      </c>
      <c r="C282" s="1032"/>
      <c r="D282" s="1032"/>
      <c r="E282" s="1032"/>
      <c r="F282" s="1032"/>
    </row>
    <row r="283" spans="1:88" ht="15" customHeight="1">
      <c r="A283" s="550" t="s">
        <v>459</v>
      </c>
      <c r="B283" s="436" t="s">
        <v>199</v>
      </c>
      <c r="C283" s="1032"/>
      <c r="D283" s="1032"/>
      <c r="E283" s="1032"/>
      <c r="F283" s="1032"/>
    </row>
    <row r="284" spans="1:88">
      <c r="A284" s="1029"/>
      <c r="B284" s="1030"/>
      <c r="C284" s="1030"/>
      <c r="D284" s="1030"/>
      <c r="E284" s="1030"/>
      <c r="F284" s="1031"/>
    </row>
    <row r="285" spans="1:88" ht="15" customHeight="1">
      <c r="A285" s="535" t="s">
        <v>443</v>
      </c>
      <c r="B285" s="482" t="s">
        <v>901</v>
      </c>
      <c r="C285" s="1033"/>
      <c r="D285" s="1033"/>
      <c r="E285" s="1033"/>
      <c r="F285" s="1033"/>
    </row>
    <row r="286" spans="1:88" s="1043" customFormat="1" ht="12.75" customHeight="1"/>
    <row r="287" spans="1:88" s="473" customFormat="1" ht="15" customHeight="1">
      <c r="A287" s="536" t="s">
        <v>444</v>
      </c>
      <c r="B287" s="483" t="s">
        <v>165</v>
      </c>
      <c r="C287" s="484"/>
      <c r="D287" s="485"/>
      <c r="E287" s="486"/>
      <c r="F287" s="487"/>
      <c r="G287" s="424"/>
      <c r="H287" s="424"/>
      <c r="I287" s="424"/>
      <c r="J287" s="424"/>
      <c r="K287" s="424"/>
      <c r="L287" s="424"/>
      <c r="M287" s="424"/>
      <c r="N287" s="424"/>
      <c r="O287" s="424"/>
      <c r="P287" s="424"/>
      <c r="Q287" s="424"/>
      <c r="R287" s="424"/>
      <c r="S287" s="424"/>
      <c r="T287" s="424"/>
      <c r="U287" s="424"/>
      <c r="V287" s="424"/>
      <c r="W287" s="424"/>
      <c r="X287" s="424"/>
      <c r="Y287" s="424"/>
      <c r="Z287" s="424"/>
      <c r="AA287" s="424"/>
      <c r="AB287" s="424"/>
      <c r="AC287" s="424"/>
      <c r="AD287" s="424"/>
      <c r="AE287" s="424"/>
      <c r="AF287" s="424"/>
      <c r="AG287" s="424"/>
      <c r="AH287" s="424"/>
      <c r="AI287" s="424"/>
      <c r="AJ287" s="424"/>
      <c r="AK287" s="424"/>
      <c r="AL287" s="424"/>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4"/>
      <c r="BR287" s="424"/>
      <c r="BS287" s="424"/>
      <c r="BT287" s="424"/>
      <c r="BU287" s="424"/>
      <c r="BV287" s="424"/>
      <c r="BW287" s="424"/>
      <c r="BX287" s="424"/>
      <c r="BY287" s="424"/>
      <c r="BZ287" s="424"/>
      <c r="CA287" s="424"/>
      <c r="CB287" s="424"/>
      <c r="CC287" s="424"/>
      <c r="CD287" s="424"/>
      <c r="CE287" s="424"/>
      <c r="CF287" s="424"/>
      <c r="CG287" s="424"/>
      <c r="CH287" s="424"/>
      <c r="CI287" s="424"/>
      <c r="CJ287" s="425"/>
    </row>
    <row r="288" spans="1:88" s="1043" customFormat="1" ht="12.75" customHeight="1"/>
    <row r="289" spans="1:88" s="448" customFormat="1" ht="15" customHeight="1">
      <c r="A289" s="531" t="s">
        <v>471</v>
      </c>
      <c r="B289" s="1044" t="s">
        <v>207</v>
      </c>
      <c r="C289" s="1044"/>
      <c r="D289" s="1044"/>
      <c r="E289" s="1044"/>
      <c r="F289" s="1044"/>
      <c r="G289" s="424"/>
      <c r="H289" s="424"/>
      <c r="I289" s="424"/>
      <c r="J289" s="424"/>
      <c r="K289" s="424"/>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24"/>
      <c r="BH289" s="424"/>
      <c r="BI289" s="424"/>
      <c r="BJ289" s="424"/>
      <c r="BK289" s="424"/>
      <c r="BL289" s="424"/>
      <c r="BM289" s="424"/>
      <c r="BN289" s="424"/>
      <c r="BO289" s="424"/>
      <c r="BP289" s="424"/>
      <c r="BQ289" s="424"/>
      <c r="BR289" s="424"/>
      <c r="BS289" s="424"/>
      <c r="BT289" s="424"/>
      <c r="BU289" s="424"/>
      <c r="BV289" s="424"/>
      <c r="BW289" s="424"/>
      <c r="BX289" s="424"/>
      <c r="BY289" s="424"/>
      <c r="BZ289" s="424"/>
      <c r="CA289" s="424"/>
      <c r="CB289" s="424"/>
      <c r="CC289" s="424"/>
      <c r="CD289" s="424"/>
      <c r="CE289" s="424"/>
      <c r="CF289" s="424"/>
      <c r="CG289" s="424"/>
      <c r="CH289" s="424"/>
      <c r="CI289" s="424"/>
      <c r="CJ289" s="425"/>
    </row>
    <row r="290" spans="1:88" ht="55.5" customHeight="1">
      <c r="A290" s="994" t="s">
        <v>472</v>
      </c>
      <c r="B290" s="587" t="s">
        <v>808</v>
      </c>
      <c r="C290" s="1005"/>
      <c r="D290" s="1006"/>
      <c r="E290" s="1006"/>
      <c r="F290" s="1007"/>
    </row>
    <row r="291" spans="1:88" ht="20.100000000000001" customHeight="1">
      <c r="A291" s="995"/>
      <c r="B291" s="587" t="s">
        <v>735</v>
      </c>
      <c r="C291" s="433" t="s">
        <v>1297</v>
      </c>
      <c r="D291" s="439">
        <v>10</v>
      </c>
      <c r="E291" s="431"/>
      <c r="F291" s="432">
        <f>D291*E291</f>
        <v>0</v>
      </c>
    </row>
    <row r="292" spans="1:88" ht="292.5" customHeight="1">
      <c r="A292" s="994" t="s">
        <v>1099</v>
      </c>
      <c r="B292" s="546" t="s">
        <v>1179</v>
      </c>
      <c r="C292" s="1005"/>
      <c r="D292" s="1006"/>
      <c r="E292" s="1006"/>
      <c r="F292" s="1007"/>
    </row>
    <row r="293" spans="1:88" ht="20.100000000000001" customHeight="1">
      <c r="A293" s="995"/>
      <c r="B293" s="546" t="s">
        <v>733</v>
      </c>
      <c r="C293" s="433" t="s">
        <v>1297</v>
      </c>
      <c r="D293" s="439">
        <f>(125+100+110)*0.7*1.1+(10+35)*0.6*1+2*2*1*(5+4)+0.05</f>
        <v>321</v>
      </c>
      <c r="E293" s="431"/>
      <c r="F293" s="432">
        <f>D293*E293</f>
        <v>0</v>
      </c>
    </row>
    <row r="294" spans="1:88" ht="118.5" customHeight="1">
      <c r="A294" s="994" t="s">
        <v>1100</v>
      </c>
      <c r="B294" s="546" t="s">
        <v>1155</v>
      </c>
      <c r="C294" s="1005"/>
      <c r="D294" s="1006"/>
      <c r="E294" s="1006"/>
      <c r="F294" s="1007"/>
    </row>
    <row r="295" spans="1:88" ht="20.100000000000001" customHeight="1">
      <c r="A295" s="995"/>
      <c r="B295" s="546" t="s">
        <v>733</v>
      </c>
      <c r="C295" s="433" t="s">
        <v>1298</v>
      </c>
      <c r="D295" s="434">
        <v>50</v>
      </c>
      <c r="E295" s="431"/>
      <c r="F295" s="432">
        <f>D295*E295</f>
        <v>0</v>
      </c>
    </row>
    <row r="296" spans="1:88" ht="54.75" customHeight="1">
      <c r="A296" s="994" t="s">
        <v>1101</v>
      </c>
      <c r="B296" s="545" t="s">
        <v>1239</v>
      </c>
      <c r="C296" s="1005"/>
      <c r="D296" s="1006"/>
      <c r="E296" s="1006"/>
      <c r="F296" s="1007"/>
    </row>
    <row r="297" spans="1:88" ht="20.100000000000001" customHeight="1">
      <c r="A297" s="995"/>
      <c r="B297" s="545" t="s">
        <v>1240</v>
      </c>
      <c r="C297" s="433" t="s">
        <v>1300</v>
      </c>
      <c r="D297" s="434">
        <f>SUM(D291:D295)</f>
        <v>381</v>
      </c>
      <c r="E297" s="431"/>
      <c r="F297" s="432">
        <f>D297*E297</f>
        <v>0</v>
      </c>
    </row>
    <row r="298" spans="1:88" ht="67.5" customHeight="1">
      <c r="A298" s="994" t="s">
        <v>1102</v>
      </c>
      <c r="B298" s="588" t="s">
        <v>809</v>
      </c>
      <c r="C298" s="1005"/>
      <c r="D298" s="1006"/>
      <c r="E298" s="1006"/>
      <c r="F298" s="1007"/>
    </row>
    <row r="299" spans="1:88" ht="20.100000000000001" customHeight="1">
      <c r="A299" s="995"/>
      <c r="B299" s="588" t="s">
        <v>810</v>
      </c>
      <c r="C299" s="488" t="s">
        <v>1301</v>
      </c>
      <c r="D299" s="439">
        <f>(125+100+110)*0.7+(10+35)*0.6+2*2*(5+4)+0.5</f>
        <v>298</v>
      </c>
      <c r="E299" s="431"/>
      <c r="F299" s="432">
        <f>D299*E299</f>
        <v>0</v>
      </c>
    </row>
    <row r="300" spans="1:88" ht="66.75" customHeight="1">
      <c r="A300" s="994" t="s">
        <v>1103</v>
      </c>
      <c r="B300" s="549" t="s">
        <v>166</v>
      </c>
      <c r="C300" s="1005"/>
      <c r="D300" s="1006"/>
      <c r="E300" s="1006"/>
      <c r="F300" s="1007"/>
    </row>
    <row r="301" spans="1:88" ht="20.100000000000001" customHeight="1">
      <c r="A301" s="995"/>
      <c r="B301" s="545" t="s">
        <v>811</v>
      </c>
      <c r="C301" s="433" t="s">
        <v>1298</v>
      </c>
      <c r="D301" s="439">
        <f>D299*0.1</f>
        <v>29.8</v>
      </c>
      <c r="E301" s="431"/>
      <c r="F301" s="432">
        <f>D301*E301</f>
        <v>0</v>
      </c>
    </row>
    <row r="302" spans="1:88" ht="131.25" customHeight="1">
      <c r="A302" s="994" t="s">
        <v>1104</v>
      </c>
      <c r="B302" s="549" t="s">
        <v>167</v>
      </c>
      <c r="C302" s="1005"/>
      <c r="D302" s="1006"/>
      <c r="E302" s="1006"/>
      <c r="F302" s="1007"/>
    </row>
    <row r="303" spans="1:88" ht="20.100000000000001" customHeight="1">
      <c r="A303" s="995"/>
      <c r="B303" s="545" t="s">
        <v>811</v>
      </c>
      <c r="C303" s="433" t="s">
        <v>1298</v>
      </c>
      <c r="D303" s="439">
        <f>(125+100+110)*0.7*0.4+(10+35)*0.6*0.35-0.05*0.05*3.14*(125+100+110)+0.08</f>
        <v>100.70025</v>
      </c>
      <c r="E303" s="431"/>
      <c r="F303" s="432">
        <f>D303*E303</f>
        <v>0</v>
      </c>
    </row>
    <row r="304" spans="1:88" ht="172.5" customHeight="1">
      <c r="A304" s="994" t="s">
        <v>1105</v>
      </c>
      <c r="B304" s="549" t="s">
        <v>996</v>
      </c>
      <c r="C304" s="1005"/>
      <c r="D304" s="1006"/>
      <c r="E304" s="1006"/>
      <c r="F304" s="1007"/>
    </row>
    <row r="305" spans="1:88" ht="20.100000000000001" customHeight="1">
      <c r="A305" s="995"/>
      <c r="B305" s="549" t="s">
        <v>760</v>
      </c>
      <c r="C305" s="433" t="s">
        <v>1297</v>
      </c>
      <c r="D305" s="439">
        <f>2*2*1*(5+4)-0.6*0.6*0.7*5-0.9*1.2*0.7*4+0.28+50</f>
        <v>81.996000000000009</v>
      </c>
      <c r="E305" s="431"/>
      <c r="F305" s="432">
        <f>D305*E305</f>
        <v>0</v>
      </c>
    </row>
    <row r="306" spans="1:88" ht="122.25" customHeight="1">
      <c r="A306" s="994" t="s">
        <v>1106</v>
      </c>
      <c r="B306" s="546" t="s">
        <v>1241</v>
      </c>
      <c r="C306" s="1005"/>
      <c r="D306" s="1006"/>
      <c r="E306" s="1006"/>
      <c r="F306" s="1007"/>
    </row>
    <row r="307" spans="1:88" ht="20.100000000000001" customHeight="1">
      <c r="A307" s="995"/>
      <c r="B307" s="546" t="s">
        <v>763</v>
      </c>
      <c r="C307" s="433" t="s">
        <v>1297</v>
      </c>
      <c r="D307" s="439">
        <f>(125+100+110)*0.7*(1.1-0.5-0.4)+(10+35)*0.6*(1-0.45-0.4)+1.05</f>
        <v>52.000000000000014</v>
      </c>
      <c r="E307" s="431"/>
      <c r="F307" s="432">
        <f>D307*E307</f>
        <v>0</v>
      </c>
    </row>
    <row r="308" spans="1:88" ht="79.5" customHeight="1">
      <c r="A308" s="994" t="s">
        <v>1108</v>
      </c>
      <c r="B308" s="489" t="s">
        <v>1107</v>
      </c>
      <c r="C308" s="1005"/>
      <c r="D308" s="1006"/>
      <c r="E308" s="1006"/>
      <c r="F308" s="1007"/>
    </row>
    <row r="309" spans="1:88" ht="20.100000000000001" customHeight="1">
      <c r="A309" s="1008"/>
      <c r="B309" s="589" t="s">
        <v>812</v>
      </c>
      <c r="C309" s="433" t="s">
        <v>137</v>
      </c>
      <c r="D309" s="439">
        <v>10</v>
      </c>
      <c r="E309" s="431"/>
      <c r="F309" s="432">
        <f>D309*E309</f>
        <v>0</v>
      </c>
    </row>
    <row r="310" spans="1:88" ht="20.100000000000001" customHeight="1">
      <c r="A310" s="995"/>
      <c r="B310" s="589" t="s">
        <v>813</v>
      </c>
      <c r="C310" s="433" t="s">
        <v>137</v>
      </c>
      <c r="D310" s="439">
        <v>125</v>
      </c>
      <c r="E310" s="431"/>
      <c r="F310" s="432">
        <f>D310*E310</f>
        <v>0</v>
      </c>
    </row>
    <row r="311" spans="1:88" ht="76.5">
      <c r="A311" s="1010" t="s">
        <v>1109</v>
      </c>
      <c r="B311" s="545" t="s">
        <v>1520</v>
      </c>
      <c r="C311" s="1005"/>
      <c r="D311" s="1006"/>
      <c r="E311" s="1006"/>
      <c r="F311" s="1007"/>
    </row>
    <row r="312" spans="1:88" ht="20.100000000000001" customHeight="1">
      <c r="A312" s="1011"/>
      <c r="B312" s="589" t="s">
        <v>1293</v>
      </c>
      <c r="C312" s="433" t="s">
        <v>1298</v>
      </c>
      <c r="D312" s="439">
        <f>D297-D305</f>
        <v>299.00400000000002</v>
      </c>
      <c r="E312" s="431"/>
      <c r="F312" s="432">
        <f>D312*E312</f>
        <v>0</v>
      </c>
    </row>
    <row r="313" spans="1:88" s="996" customFormat="1" ht="12.75" customHeight="1"/>
    <row r="314" spans="1:88" s="456" customFormat="1" ht="15" customHeight="1">
      <c r="A314" s="537" t="s">
        <v>471</v>
      </c>
      <c r="B314" s="699" t="s">
        <v>902</v>
      </c>
      <c r="C314" s="453"/>
      <c r="D314" s="454"/>
      <c r="E314" s="455"/>
      <c r="F314" s="455">
        <f>SUM(F291:F312)</f>
        <v>0</v>
      </c>
      <c r="G314" s="424"/>
      <c r="H314" s="424"/>
      <c r="I314" s="424"/>
      <c r="J314" s="424"/>
      <c r="K314" s="424"/>
      <c r="L314" s="424"/>
      <c r="M314" s="424"/>
      <c r="N314" s="424"/>
      <c r="O314" s="424"/>
      <c r="P314" s="424"/>
      <c r="Q314" s="424"/>
      <c r="R314" s="424"/>
      <c r="S314" s="424"/>
      <c r="T314" s="424"/>
      <c r="U314" s="424"/>
      <c r="V314" s="424"/>
      <c r="W314" s="424"/>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424"/>
      <c r="AS314" s="424"/>
      <c r="AT314" s="424"/>
      <c r="AU314" s="424"/>
      <c r="AV314" s="424"/>
      <c r="AW314" s="424"/>
      <c r="AX314" s="424"/>
      <c r="AY314" s="424"/>
      <c r="AZ314" s="424"/>
      <c r="BA314" s="424"/>
      <c r="BB314" s="424"/>
      <c r="BC314" s="424"/>
      <c r="BD314" s="424"/>
      <c r="BE314" s="424"/>
      <c r="BF314" s="424"/>
      <c r="BG314" s="424"/>
      <c r="BH314" s="424"/>
      <c r="BI314" s="424"/>
      <c r="BJ314" s="424"/>
      <c r="BK314" s="424"/>
      <c r="BL314" s="424"/>
      <c r="BM314" s="424"/>
      <c r="BN314" s="424"/>
      <c r="BO314" s="424"/>
      <c r="BP314" s="424"/>
      <c r="BQ314" s="424"/>
      <c r="BR314" s="424"/>
      <c r="BS314" s="424"/>
      <c r="BT314" s="424"/>
      <c r="BU314" s="424"/>
      <c r="BV314" s="424"/>
      <c r="BW314" s="424"/>
      <c r="BX314" s="424"/>
      <c r="BY314" s="424"/>
      <c r="BZ314" s="424"/>
      <c r="CA314" s="424"/>
      <c r="CB314" s="424"/>
      <c r="CC314" s="424"/>
      <c r="CD314" s="424"/>
      <c r="CE314" s="424"/>
      <c r="CF314" s="424"/>
      <c r="CG314" s="424"/>
      <c r="CH314" s="424"/>
      <c r="CI314" s="424"/>
      <c r="CJ314" s="425"/>
    </row>
    <row r="315" spans="1:88" s="996" customFormat="1" ht="12.75" customHeight="1"/>
    <row r="316" spans="1:88" s="448" customFormat="1" ht="15" customHeight="1">
      <c r="A316" s="531" t="s">
        <v>473</v>
      </c>
      <c r="B316" s="700" t="s">
        <v>209</v>
      </c>
      <c r="C316" s="458"/>
      <c r="D316" s="454"/>
      <c r="E316" s="455"/>
      <c r="F316" s="455"/>
      <c r="G316" s="424"/>
      <c r="H316" s="424"/>
      <c r="I316" s="424"/>
      <c r="J316" s="424"/>
      <c r="K316" s="424"/>
      <c r="L316" s="424"/>
      <c r="M316" s="424"/>
      <c r="N316" s="424"/>
      <c r="O316" s="424"/>
      <c r="P316" s="424"/>
      <c r="Q316" s="424"/>
      <c r="R316" s="424"/>
      <c r="S316" s="424"/>
      <c r="T316" s="424"/>
      <c r="U316" s="424"/>
      <c r="V316" s="424"/>
      <c r="W316" s="424"/>
      <c r="X316" s="424"/>
      <c r="Y316" s="424"/>
      <c r="Z316" s="424"/>
      <c r="AA316" s="424"/>
      <c r="AB316" s="424"/>
      <c r="AC316" s="424"/>
      <c r="AD316" s="424"/>
      <c r="AE316" s="424"/>
      <c r="AF316" s="424"/>
      <c r="AG316" s="424"/>
      <c r="AH316" s="424"/>
      <c r="AI316" s="424"/>
      <c r="AJ316" s="424"/>
      <c r="AK316" s="424"/>
      <c r="AL316" s="424"/>
      <c r="AM316" s="424"/>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4"/>
      <c r="BR316" s="424"/>
      <c r="BS316" s="424"/>
      <c r="BT316" s="424"/>
      <c r="BU316" s="424"/>
      <c r="BV316" s="424"/>
      <c r="BW316" s="424"/>
      <c r="BX316" s="424"/>
      <c r="BY316" s="424"/>
      <c r="BZ316" s="424"/>
      <c r="CA316" s="424"/>
      <c r="CB316" s="424"/>
      <c r="CC316" s="424"/>
      <c r="CD316" s="424"/>
      <c r="CE316" s="424"/>
      <c r="CF316" s="424"/>
      <c r="CG316" s="424"/>
      <c r="CH316" s="424"/>
      <c r="CI316" s="424"/>
      <c r="CJ316" s="425"/>
    </row>
    <row r="317" spans="1:88" s="448" customFormat="1">
      <c r="A317" s="538"/>
      <c r="B317" s="490"/>
      <c r="C317" s="491"/>
      <c r="D317" s="492"/>
      <c r="E317" s="493"/>
      <c r="F317" s="493"/>
      <c r="G317" s="424"/>
      <c r="H317" s="424"/>
      <c r="I317" s="424"/>
      <c r="J317" s="424"/>
      <c r="K317" s="424"/>
      <c r="L317" s="424"/>
      <c r="M317" s="424"/>
      <c r="N317" s="424"/>
      <c r="O317" s="424"/>
      <c r="P317" s="424"/>
      <c r="Q317" s="424"/>
      <c r="R317" s="424"/>
      <c r="S317" s="424"/>
      <c r="T317" s="424"/>
      <c r="U317" s="424"/>
      <c r="V317" s="424"/>
      <c r="W317" s="424"/>
      <c r="X317" s="424"/>
      <c r="Y317" s="424"/>
      <c r="Z317" s="424"/>
      <c r="AA317" s="424"/>
      <c r="AB317" s="424"/>
      <c r="AC317" s="424"/>
      <c r="AD317" s="424"/>
      <c r="AE317" s="424"/>
      <c r="AF317" s="424"/>
      <c r="AG317" s="424"/>
      <c r="AH317" s="424"/>
      <c r="AI317" s="424"/>
      <c r="AJ317" s="424"/>
      <c r="AK317" s="424"/>
      <c r="AL317" s="424"/>
      <c r="AM317" s="424"/>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4"/>
      <c r="BR317" s="424"/>
      <c r="BS317" s="424"/>
      <c r="BT317" s="424"/>
      <c r="BU317" s="424"/>
      <c r="BV317" s="424"/>
      <c r="BW317" s="424"/>
      <c r="BX317" s="424"/>
      <c r="BY317" s="424"/>
      <c r="BZ317" s="424"/>
      <c r="CA317" s="424"/>
      <c r="CB317" s="424"/>
      <c r="CC317" s="424"/>
      <c r="CD317" s="424"/>
      <c r="CE317" s="424"/>
      <c r="CF317" s="424"/>
      <c r="CG317" s="424"/>
      <c r="CH317" s="424"/>
      <c r="CI317" s="424"/>
      <c r="CJ317" s="425"/>
    </row>
    <row r="318" spans="1:88" ht="86.25" customHeight="1">
      <c r="A318" s="1016" t="s">
        <v>1313</v>
      </c>
      <c r="B318" s="1017"/>
      <c r="C318" s="1017"/>
      <c r="D318" s="1017"/>
      <c r="E318" s="1017"/>
      <c r="F318" s="1018"/>
    </row>
    <row r="319" spans="1:88">
      <c r="A319" s="1019"/>
      <c r="B319" s="1020"/>
      <c r="C319" s="1020"/>
      <c r="D319" s="1020"/>
      <c r="E319" s="1020"/>
      <c r="F319" s="1021"/>
    </row>
    <row r="320" spans="1:88" ht="30.75" customHeight="1">
      <c r="A320" s="1010" t="s">
        <v>474</v>
      </c>
      <c r="B320" s="435" t="s">
        <v>790</v>
      </c>
      <c r="C320" s="1045"/>
      <c r="D320" s="1045"/>
      <c r="E320" s="1045"/>
      <c r="F320" s="1045"/>
    </row>
    <row r="321" spans="1:6" ht="20.100000000000001" customHeight="1">
      <c r="A321" s="1011"/>
      <c r="B321" s="546" t="s">
        <v>791</v>
      </c>
      <c r="C321" s="433" t="s">
        <v>1297</v>
      </c>
      <c r="D321" s="439">
        <f>(D299*0.1+1.5*1.5*1*4+0.2)/4+0.25</f>
        <v>10</v>
      </c>
      <c r="E321" s="431"/>
      <c r="F321" s="432">
        <f>D321*E321</f>
        <v>0</v>
      </c>
    </row>
    <row r="322" spans="1:6" ht="40.5" customHeight="1">
      <c r="A322" s="1010" t="s">
        <v>475</v>
      </c>
      <c r="B322" s="546" t="s">
        <v>739</v>
      </c>
      <c r="C322" s="1045"/>
      <c r="D322" s="1045"/>
      <c r="E322" s="1045"/>
      <c r="F322" s="1045"/>
    </row>
    <row r="323" spans="1:6" ht="20.100000000000001" customHeight="1">
      <c r="A323" s="1011"/>
      <c r="B323" s="546" t="s">
        <v>746</v>
      </c>
      <c r="C323" s="433" t="s">
        <v>1297</v>
      </c>
      <c r="D323" s="439">
        <f>((125+100+110)*0.7*0.3+(10+35)*0.6*0.25-0.05*0.05*3.14*(125+100+110)+0.53)/4+0.25</f>
        <v>19.000062499999999</v>
      </c>
      <c r="E323" s="431"/>
      <c r="F323" s="432">
        <f>D323*E323</f>
        <v>0</v>
      </c>
    </row>
    <row r="324" spans="1:6" ht="72" customHeight="1">
      <c r="A324" s="1010" t="s">
        <v>476</v>
      </c>
      <c r="B324" s="549" t="s">
        <v>824</v>
      </c>
      <c r="C324" s="1045"/>
      <c r="D324" s="1045"/>
      <c r="E324" s="1045"/>
      <c r="F324" s="1045"/>
    </row>
    <row r="325" spans="1:6" ht="20.100000000000001" customHeight="1">
      <c r="A325" s="1011"/>
      <c r="B325" s="549" t="s">
        <v>744</v>
      </c>
      <c r="C325" s="433" t="s">
        <v>4</v>
      </c>
      <c r="D325" s="439">
        <f>2+4+6+3</f>
        <v>15</v>
      </c>
      <c r="E325" s="431"/>
      <c r="F325" s="432">
        <f>D325*E325</f>
        <v>0</v>
      </c>
    </row>
    <row r="326" spans="1:6" ht="54.75" customHeight="1">
      <c r="A326" s="1010" t="s">
        <v>477</v>
      </c>
      <c r="B326" s="545" t="s">
        <v>814</v>
      </c>
      <c r="C326" s="1045"/>
      <c r="D326" s="1045"/>
      <c r="E326" s="1045"/>
      <c r="F326" s="1045"/>
    </row>
    <row r="327" spans="1:6" ht="20.100000000000001" customHeight="1">
      <c r="A327" s="1011"/>
      <c r="B327" s="545" t="s">
        <v>815</v>
      </c>
      <c r="C327" s="433" t="s">
        <v>4</v>
      </c>
      <c r="D327" s="439">
        <f>6+3+5+7</f>
        <v>21</v>
      </c>
      <c r="E327" s="431"/>
      <c r="F327" s="432">
        <f>D327*E327</f>
        <v>0</v>
      </c>
    </row>
    <row r="328" spans="1:6" ht="44.25" customHeight="1">
      <c r="A328" s="1010" t="s">
        <v>478</v>
      </c>
      <c r="B328" s="549" t="s">
        <v>816</v>
      </c>
      <c r="C328" s="1045"/>
      <c r="D328" s="1045"/>
      <c r="E328" s="1045"/>
      <c r="F328" s="1045"/>
    </row>
    <row r="329" spans="1:6" ht="20.100000000000001" customHeight="1">
      <c r="A329" s="1011"/>
      <c r="B329" s="549" t="s">
        <v>817</v>
      </c>
      <c r="C329" s="433" t="s">
        <v>4</v>
      </c>
      <c r="D329" s="439">
        <v>7</v>
      </c>
      <c r="E329" s="431"/>
      <c r="F329" s="432">
        <f>D329*E329</f>
        <v>0</v>
      </c>
    </row>
    <row r="330" spans="1:6" ht="39.75" customHeight="1">
      <c r="A330" s="1010" t="s">
        <v>479</v>
      </c>
      <c r="B330" s="549" t="s">
        <v>818</v>
      </c>
      <c r="C330" s="1045"/>
      <c r="D330" s="1045"/>
      <c r="E330" s="1045"/>
      <c r="F330" s="1045"/>
    </row>
    <row r="331" spans="1:6" ht="20.100000000000001" customHeight="1">
      <c r="A331" s="1011"/>
      <c r="B331" s="549" t="s">
        <v>819</v>
      </c>
      <c r="C331" s="433" t="s">
        <v>4</v>
      </c>
      <c r="D331" s="439">
        <f>D329</f>
        <v>7</v>
      </c>
      <c r="E331" s="431"/>
      <c r="F331" s="432">
        <f>D331*E331</f>
        <v>0</v>
      </c>
    </row>
    <row r="332" spans="1:6" ht="33" customHeight="1">
      <c r="A332" s="1010" t="s">
        <v>480</v>
      </c>
      <c r="B332" s="549" t="s">
        <v>820</v>
      </c>
      <c r="C332" s="1045"/>
      <c r="D332" s="1045"/>
      <c r="E332" s="1045"/>
      <c r="F332" s="1045"/>
    </row>
    <row r="333" spans="1:6" ht="20.100000000000001" customHeight="1">
      <c r="A333" s="1011"/>
      <c r="B333" s="549" t="s">
        <v>825</v>
      </c>
      <c r="C333" s="433" t="s">
        <v>4</v>
      </c>
      <c r="D333" s="439">
        <v>4</v>
      </c>
      <c r="E333" s="431"/>
      <c r="F333" s="432">
        <f>D333*E333</f>
        <v>0</v>
      </c>
    </row>
    <row r="334" spans="1:6" ht="42.75" customHeight="1">
      <c r="A334" s="1010" t="s">
        <v>481</v>
      </c>
      <c r="B334" s="549" t="s">
        <v>821</v>
      </c>
      <c r="C334" s="1045"/>
      <c r="D334" s="1045"/>
      <c r="E334" s="1045"/>
      <c r="F334" s="1045"/>
    </row>
    <row r="335" spans="1:6" ht="20.100000000000001" customHeight="1">
      <c r="A335" s="1011"/>
      <c r="B335" s="549" t="s">
        <v>822</v>
      </c>
      <c r="C335" s="433" t="s">
        <v>4</v>
      </c>
      <c r="D335" s="439">
        <v>4</v>
      </c>
      <c r="E335" s="431"/>
      <c r="F335" s="432">
        <f>D335*E335</f>
        <v>0</v>
      </c>
    </row>
    <row r="336" spans="1:6" ht="93" customHeight="1">
      <c r="A336" s="1010" t="s">
        <v>482</v>
      </c>
      <c r="B336" s="549" t="s">
        <v>1138</v>
      </c>
      <c r="C336" s="1045"/>
      <c r="D336" s="1045"/>
      <c r="E336" s="1045"/>
      <c r="F336" s="1045"/>
    </row>
    <row r="337" spans="1:88" ht="20.100000000000001" customHeight="1">
      <c r="A337" s="1011"/>
      <c r="B337" s="549" t="s">
        <v>823</v>
      </c>
      <c r="C337" s="433" t="s">
        <v>4</v>
      </c>
      <c r="D337" s="439">
        <v>3</v>
      </c>
      <c r="E337" s="431"/>
      <c r="F337" s="432">
        <f>D337*E337</f>
        <v>0</v>
      </c>
    </row>
    <row r="338" spans="1:88" s="1009" customFormat="1" ht="12.75" customHeight="1"/>
    <row r="339" spans="1:88" s="456" customFormat="1">
      <c r="A339" s="537" t="s">
        <v>190</v>
      </c>
      <c r="B339" s="1036" t="s">
        <v>903</v>
      </c>
      <c r="C339" s="1036"/>
      <c r="D339" s="1036"/>
      <c r="E339" s="455"/>
      <c r="F339" s="455">
        <f>SUM(F321:F337)</f>
        <v>0</v>
      </c>
      <c r="G339" s="424"/>
      <c r="H339" s="424"/>
      <c r="I339" s="424"/>
      <c r="J339" s="424"/>
      <c r="K339" s="424"/>
      <c r="L339" s="424"/>
      <c r="M339" s="424"/>
      <c r="N339" s="424"/>
      <c r="O339" s="424"/>
      <c r="P339" s="424"/>
      <c r="Q339" s="424"/>
      <c r="R339" s="424"/>
      <c r="S339" s="424"/>
      <c r="T339" s="424"/>
      <c r="U339" s="424"/>
      <c r="V339" s="424"/>
      <c r="W339" s="424"/>
      <c r="X339" s="424"/>
      <c r="Y339" s="424"/>
      <c r="Z339" s="424"/>
      <c r="AA339" s="424"/>
      <c r="AB339" s="424"/>
      <c r="AC339" s="424"/>
      <c r="AD339" s="424"/>
      <c r="AE339" s="424"/>
      <c r="AF339" s="424"/>
      <c r="AG339" s="424"/>
      <c r="AH339" s="424"/>
      <c r="AI339" s="424"/>
      <c r="AJ339" s="424"/>
      <c r="AK339" s="424"/>
      <c r="AL339" s="424"/>
      <c r="AM339" s="424"/>
      <c r="AN339" s="424"/>
      <c r="AO339" s="424"/>
      <c r="AP339" s="424"/>
      <c r="AQ339" s="424"/>
      <c r="AR339" s="424"/>
      <c r="AS339" s="424"/>
      <c r="AT339" s="424"/>
      <c r="AU339" s="424"/>
      <c r="AV339" s="424"/>
      <c r="AW339" s="424"/>
      <c r="AX339" s="424"/>
      <c r="AY339" s="424"/>
      <c r="AZ339" s="424"/>
      <c r="BA339" s="424"/>
      <c r="BB339" s="424"/>
      <c r="BC339" s="424"/>
      <c r="BD339" s="424"/>
      <c r="BE339" s="424"/>
      <c r="BF339" s="424"/>
      <c r="BG339" s="424"/>
      <c r="BH339" s="424"/>
      <c r="BI339" s="424"/>
      <c r="BJ339" s="424"/>
      <c r="BK339" s="424"/>
      <c r="BL339" s="424"/>
      <c r="BM339" s="424"/>
      <c r="BN339" s="424"/>
      <c r="BO339" s="424"/>
      <c r="BP339" s="424"/>
      <c r="BQ339" s="424"/>
      <c r="BR339" s="424"/>
      <c r="BS339" s="424"/>
      <c r="BT339" s="424"/>
      <c r="BU339" s="424"/>
      <c r="BV339" s="424"/>
      <c r="BW339" s="424"/>
      <c r="BX339" s="424"/>
      <c r="BY339" s="424"/>
      <c r="BZ339" s="424"/>
      <c r="CA339" s="424"/>
      <c r="CB339" s="424"/>
      <c r="CC339" s="424"/>
      <c r="CD339" s="424"/>
      <c r="CE339" s="424"/>
      <c r="CF339" s="424"/>
      <c r="CG339" s="424"/>
      <c r="CH339" s="424"/>
      <c r="CI339" s="424"/>
      <c r="CJ339" s="425"/>
    </row>
    <row r="340" spans="1:88" s="1009" customFormat="1" ht="12.75" customHeight="1"/>
    <row r="341" spans="1:88" s="448" customFormat="1">
      <c r="A341" s="537" t="s">
        <v>484</v>
      </c>
      <c r="B341" s="494" t="s">
        <v>193</v>
      </c>
      <c r="C341" s="495"/>
      <c r="D341" s="496"/>
      <c r="E341" s="497"/>
      <c r="F341" s="498"/>
      <c r="G341" s="424"/>
      <c r="H341" s="424"/>
      <c r="I341" s="424"/>
      <c r="J341" s="424"/>
      <c r="K341" s="424"/>
      <c r="L341" s="424"/>
      <c r="M341" s="424"/>
      <c r="N341" s="424"/>
      <c r="O341" s="424"/>
      <c r="P341" s="424"/>
      <c r="Q341" s="424"/>
      <c r="R341" s="424"/>
      <c r="S341" s="424"/>
      <c r="T341" s="424"/>
      <c r="U341" s="424"/>
      <c r="V341" s="424"/>
      <c r="W341" s="424"/>
      <c r="X341" s="424"/>
      <c r="Y341" s="424"/>
      <c r="Z341" s="424"/>
      <c r="AA341" s="424"/>
      <c r="AB341" s="424"/>
      <c r="AC341" s="424"/>
      <c r="AD341" s="424"/>
      <c r="AE341" s="424"/>
      <c r="AF341" s="424"/>
      <c r="AG341" s="424"/>
      <c r="AH341" s="424"/>
      <c r="AI341" s="424"/>
      <c r="AJ341" s="424"/>
      <c r="AK341" s="424"/>
      <c r="AL341" s="424"/>
      <c r="AM341" s="424"/>
      <c r="AN341" s="424"/>
      <c r="AO341" s="424"/>
      <c r="AP341" s="424"/>
      <c r="AQ341" s="424"/>
      <c r="AR341" s="424"/>
      <c r="AS341" s="424"/>
      <c r="AT341" s="424"/>
      <c r="AU341" s="424"/>
      <c r="AV341" s="424"/>
      <c r="AW341" s="424"/>
      <c r="AX341" s="424"/>
      <c r="AY341" s="424"/>
      <c r="AZ341" s="424"/>
      <c r="BA341" s="424"/>
      <c r="BB341" s="424"/>
      <c r="BC341" s="424"/>
      <c r="BD341" s="424"/>
      <c r="BE341" s="424"/>
      <c r="BF341" s="424"/>
      <c r="BG341" s="424"/>
      <c r="BH341" s="424"/>
      <c r="BI341" s="424"/>
      <c r="BJ341" s="424"/>
      <c r="BK341" s="424"/>
      <c r="BL341" s="424"/>
      <c r="BM341" s="424"/>
      <c r="BN341" s="424"/>
      <c r="BO341" s="424"/>
      <c r="BP341" s="424"/>
      <c r="BQ341" s="424"/>
      <c r="BR341" s="424"/>
      <c r="BS341" s="424"/>
      <c r="BT341" s="424"/>
      <c r="BU341" s="424"/>
      <c r="BV341" s="424"/>
      <c r="BW341" s="424"/>
      <c r="BX341" s="424"/>
      <c r="BY341" s="424"/>
      <c r="BZ341" s="424"/>
      <c r="CA341" s="424"/>
      <c r="CB341" s="424"/>
      <c r="CC341" s="424"/>
      <c r="CD341" s="424"/>
      <c r="CE341" s="424"/>
      <c r="CF341" s="424"/>
      <c r="CG341" s="424"/>
      <c r="CH341" s="424"/>
      <c r="CI341" s="424"/>
      <c r="CJ341" s="425"/>
    </row>
    <row r="342" spans="1:88" ht="50.25" customHeight="1">
      <c r="A342" s="990" t="s">
        <v>485</v>
      </c>
      <c r="B342" s="656" t="s">
        <v>827</v>
      </c>
      <c r="C342" s="998"/>
      <c r="D342" s="998"/>
      <c r="E342" s="998"/>
      <c r="F342" s="998"/>
    </row>
    <row r="343" spans="1:88" ht="20.100000000000001" customHeight="1">
      <c r="A343" s="990"/>
      <c r="B343" s="590" t="s">
        <v>826</v>
      </c>
      <c r="C343" s="438" t="s">
        <v>4</v>
      </c>
      <c r="D343" s="439">
        <v>4</v>
      </c>
      <c r="E343" s="431"/>
      <c r="F343" s="437">
        <f>D343*E343</f>
        <v>0</v>
      </c>
    </row>
    <row r="344" spans="1:88" s="1009" customFormat="1" ht="12.75" customHeight="1"/>
    <row r="345" spans="1:88" s="456" customFormat="1" ht="15" customHeight="1">
      <c r="A345" s="495" t="s">
        <v>484</v>
      </c>
      <c r="B345" s="1036" t="s">
        <v>904</v>
      </c>
      <c r="C345" s="1036"/>
      <c r="D345" s="1036"/>
      <c r="E345" s="455"/>
      <c r="F345" s="455">
        <f>SUM(F343)</f>
        <v>0</v>
      </c>
      <c r="G345" s="424"/>
      <c r="H345" s="424"/>
      <c r="I345" s="424"/>
      <c r="J345" s="424"/>
      <c r="K345" s="424"/>
      <c r="L345" s="424"/>
      <c r="M345" s="424"/>
      <c r="N345" s="424"/>
      <c r="O345" s="424"/>
      <c r="P345" s="424"/>
      <c r="Q345" s="424"/>
      <c r="R345" s="424"/>
      <c r="S345" s="424"/>
      <c r="T345" s="424"/>
      <c r="U345" s="424"/>
      <c r="V345" s="424"/>
      <c r="W345" s="424"/>
      <c r="X345" s="424"/>
      <c r="Y345" s="424"/>
      <c r="Z345" s="424"/>
      <c r="AA345" s="424"/>
      <c r="AB345" s="424"/>
      <c r="AC345" s="424"/>
      <c r="AD345" s="424"/>
      <c r="AE345" s="424"/>
      <c r="AF345" s="424"/>
      <c r="AG345" s="424"/>
      <c r="AH345" s="424"/>
      <c r="AI345" s="424"/>
      <c r="AJ345" s="424"/>
      <c r="AK345" s="424"/>
      <c r="AL345" s="424"/>
      <c r="AM345" s="424"/>
      <c r="AN345" s="424"/>
      <c r="AO345" s="424"/>
      <c r="AP345" s="424"/>
      <c r="AQ345" s="424"/>
      <c r="AR345" s="424"/>
      <c r="AS345" s="424"/>
      <c r="AT345" s="424"/>
      <c r="AU345" s="424"/>
      <c r="AV345" s="424"/>
      <c r="AW345" s="424"/>
      <c r="AX345" s="424"/>
      <c r="AY345" s="424"/>
      <c r="AZ345" s="424"/>
      <c r="BA345" s="424"/>
      <c r="BB345" s="424"/>
      <c r="BC345" s="424"/>
      <c r="BD345" s="424"/>
      <c r="BE345" s="424"/>
      <c r="BF345" s="424"/>
      <c r="BG345" s="424"/>
      <c r="BH345" s="424"/>
      <c r="BI345" s="424"/>
      <c r="BJ345" s="424"/>
      <c r="BK345" s="424"/>
      <c r="BL345" s="424"/>
      <c r="BM345" s="424"/>
      <c r="BN345" s="424"/>
      <c r="BO345" s="424"/>
      <c r="BP345" s="424"/>
      <c r="BQ345" s="424"/>
      <c r="BR345" s="424"/>
      <c r="BS345" s="424"/>
      <c r="BT345" s="424"/>
      <c r="BU345" s="424"/>
      <c r="BV345" s="424"/>
      <c r="BW345" s="424"/>
      <c r="BX345" s="424"/>
      <c r="BY345" s="424"/>
      <c r="BZ345" s="424"/>
      <c r="CA345" s="424"/>
      <c r="CB345" s="424"/>
      <c r="CC345" s="424"/>
      <c r="CD345" s="424"/>
      <c r="CE345" s="424"/>
      <c r="CF345" s="424"/>
      <c r="CG345" s="424"/>
      <c r="CH345" s="424"/>
      <c r="CI345" s="424"/>
      <c r="CJ345" s="425"/>
    </row>
    <row r="346" spans="1:88">
      <c r="A346" s="501"/>
      <c r="B346" s="500"/>
      <c r="C346" s="501"/>
      <c r="D346" s="502"/>
      <c r="E346" s="503"/>
      <c r="F346" s="504"/>
    </row>
    <row r="347" spans="1:88" s="448" customFormat="1" ht="15" customHeight="1">
      <c r="A347" s="537" t="s">
        <v>486</v>
      </c>
      <c r="B347" s="452" t="s">
        <v>195</v>
      </c>
      <c r="C347" s="453"/>
      <c r="D347" s="454"/>
      <c r="E347" s="455"/>
      <c r="F347" s="455"/>
      <c r="G347" s="424"/>
      <c r="H347" s="424"/>
      <c r="I347" s="424"/>
      <c r="J347" s="424"/>
      <c r="K347" s="424"/>
      <c r="L347" s="424"/>
      <c r="M347" s="424"/>
      <c r="N347" s="424"/>
      <c r="O347" s="424"/>
      <c r="P347" s="424"/>
      <c r="Q347" s="424"/>
      <c r="R347" s="424"/>
      <c r="S347" s="424"/>
      <c r="T347" s="424"/>
      <c r="U347" s="424"/>
      <c r="V347" s="424"/>
      <c r="W347" s="424"/>
      <c r="X347" s="424"/>
      <c r="Y347" s="424"/>
      <c r="Z347" s="424"/>
      <c r="AA347" s="424"/>
      <c r="AB347" s="424"/>
      <c r="AC347" s="424"/>
      <c r="AD347" s="424"/>
      <c r="AE347" s="424"/>
      <c r="AF347" s="424"/>
      <c r="AG347" s="424"/>
      <c r="AH347" s="424"/>
      <c r="AI347" s="424"/>
      <c r="AJ347" s="424"/>
      <c r="AK347" s="424"/>
      <c r="AL347" s="424"/>
      <c r="AM347" s="424"/>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4"/>
      <c r="BR347" s="424"/>
      <c r="BS347" s="424"/>
      <c r="BT347" s="424"/>
      <c r="BU347" s="424"/>
      <c r="BV347" s="424"/>
      <c r="BW347" s="424"/>
      <c r="BX347" s="424"/>
      <c r="BY347" s="424"/>
      <c r="BZ347" s="424"/>
      <c r="CA347" s="424"/>
      <c r="CB347" s="424"/>
      <c r="CC347" s="424"/>
      <c r="CD347" s="424"/>
      <c r="CE347" s="424"/>
      <c r="CF347" s="424"/>
      <c r="CG347" s="424"/>
      <c r="CH347" s="424"/>
      <c r="CI347" s="424"/>
      <c r="CJ347" s="425"/>
    </row>
    <row r="348" spans="1:88" s="1009" customFormat="1" ht="12.75" customHeight="1"/>
    <row r="349" spans="1:88" ht="31.5" customHeight="1">
      <c r="A349" s="1022" t="s">
        <v>1314</v>
      </c>
      <c r="B349" s="1023"/>
      <c r="C349" s="1023"/>
      <c r="D349" s="1023"/>
      <c r="E349" s="1023"/>
      <c r="F349" s="1024"/>
    </row>
    <row r="350" spans="1:88" ht="234" customHeight="1">
      <c r="A350" s="1010" t="s">
        <v>487</v>
      </c>
      <c r="B350" s="557" t="s">
        <v>850</v>
      </c>
      <c r="C350" s="1005"/>
      <c r="D350" s="1006"/>
      <c r="E350" s="1006"/>
      <c r="F350" s="1006"/>
    </row>
    <row r="351" spans="1:88" ht="20.100000000000001" customHeight="1">
      <c r="A351" s="1011"/>
      <c r="B351" s="557" t="s">
        <v>851</v>
      </c>
      <c r="C351" s="442" t="s">
        <v>136</v>
      </c>
      <c r="D351" s="434">
        <v>1</v>
      </c>
      <c r="E351" s="431"/>
      <c r="F351" s="432">
        <f>D351*E351</f>
        <v>0</v>
      </c>
    </row>
    <row r="352" spans="1:88" ht="96.75" customHeight="1">
      <c r="A352" s="1010" t="s">
        <v>488</v>
      </c>
      <c r="B352" s="591" t="s">
        <v>1521</v>
      </c>
      <c r="C352" s="1037"/>
      <c r="D352" s="1038"/>
      <c r="E352" s="1038"/>
      <c r="F352" s="1039"/>
    </row>
    <row r="353" spans="1:6" ht="20.100000000000001" customHeight="1">
      <c r="A353" s="1012"/>
      <c r="B353" s="589" t="s">
        <v>812</v>
      </c>
      <c r="C353" s="433" t="s">
        <v>137</v>
      </c>
      <c r="D353" s="439">
        <v>100</v>
      </c>
      <c r="E353" s="431"/>
      <c r="F353" s="432">
        <f>D353*E353</f>
        <v>0</v>
      </c>
    </row>
    <row r="354" spans="1:6" ht="20.100000000000001" customHeight="1">
      <c r="A354" s="1011"/>
      <c r="B354" s="589" t="s">
        <v>813</v>
      </c>
      <c r="C354" s="433" t="s">
        <v>137</v>
      </c>
      <c r="D354" s="439">
        <v>125</v>
      </c>
      <c r="E354" s="431"/>
      <c r="F354" s="432">
        <f>D354*E354</f>
        <v>0</v>
      </c>
    </row>
    <row r="355" spans="1:6" ht="71.25" customHeight="1">
      <c r="A355" s="994" t="s">
        <v>489</v>
      </c>
      <c r="B355" s="549" t="s">
        <v>168</v>
      </c>
      <c r="C355" s="1037"/>
      <c r="D355" s="1038"/>
      <c r="E355" s="1038"/>
      <c r="F355" s="1039"/>
    </row>
    <row r="356" spans="1:6" ht="20.100000000000001" customHeight="1">
      <c r="A356" s="1008"/>
      <c r="B356" s="589" t="s">
        <v>828</v>
      </c>
      <c r="C356" s="433" t="s">
        <v>137</v>
      </c>
      <c r="D356" s="439">
        <v>35</v>
      </c>
      <c r="E356" s="431"/>
      <c r="F356" s="432">
        <f>D356*E356</f>
        <v>0</v>
      </c>
    </row>
    <row r="357" spans="1:6" ht="20.100000000000001" customHeight="1">
      <c r="A357" s="1008"/>
      <c r="B357" s="589" t="s">
        <v>829</v>
      </c>
      <c r="C357" s="433" t="s">
        <v>137</v>
      </c>
      <c r="D357" s="439">
        <v>10</v>
      </c>
      <c r="E357" s="431"/>
      <c r="F357" s="432">
        <f>D357*E357</f>
        <v>0</v>
      </c>
    </row>
    <row r="358" spans="1:6" ht="20.100000000000001" customHeight="1">
      <c r="A358" s="1008"/>
      <c r="B358" s="589" t="s">
        <v>830</v>
      </c>
      <c r="C358" s="433" t="s">
        <v>137</v>
      </c>
      <c r="D358" s="439">
        <v>110</v>
      </c>
      <c r="E358" s="431"/>
      <c r="F358" s="432">
        <f>D358*E358</f>
        <v>0</v>
      </c>
    </row>
    <row r="359" spans="1:6" ht="93" customHeight="1">
      <c r="A359" s="994" t="s">
        <v>490</v>
      </c>
      <c r="B359" s="591" t="s">
        <v>1004</v>
      </c>
      <c r="C359" s="1037"/>
      <c r="D359" s="1038"/>
      <c r="E359" s="1038"/>
      <c r="F359" s="1039"/>
    </row>
    <row r="360" spans="1:6">
      <c r="A360" s="1008"/>
      <c r="B360" s="413" t="s">
        <v>169</v>
      </c>
      <c r="C360" s="1037"/>
      <c r="D360" s="1038"/>
      <c r="E360" s="1038"/>
      <c r="F360" s="1039"/>
    </row>
    <row r="361" spans="1:6">
      <c r="A361" s="1008"/>
      <c r="B361" s="418" t="s">
        <v>831</v>
      </c>
      <c r="C361" s="433" t="s">
        <v>4</v>
      </c>
      <c r="D361" s="439">
        <v>2</v>
      </c>
      <c r="E361" s="431"/>
      <c r="F361" s="432">
        <f>D361*E361</f>
        <v>0</v>
      </c>
    </row>
    <row r="362" spans="1:6">
      <c r="A362" s="1008"/>
      <c r="B362" s="413" t="s">
        <v>170</v>
      </c>
      <c r="C362" s="1037"/>
      <c r="D362" s="1038"/>
      <c r="E362" s="1038"/>
      <c r="F362" s="1039"/>
    </row>
    <row r="363" spans="1:6">
      <c r="A363" s="1008"/>
      <c r="B363" s="418" t="s">
        <v>832</v>
      </c>
      <c r="C363" s="433" t="s">
        <v>4</v>
      </c>
      <c r="D363" s="439">
        <v>21</v>
      </c>
      <c r="E363" s="431"/>
      <c r="F363" s="432">
        <f>D363*E363</f>
        <v>0</v>
      </c>
    </row>
    <row r="364" spans="1:6">
      <c r="A364" s="1008"/>
      <c r="B364" s="418" t="s">
        <v>833</v>
      </c>
      <c r="C364" s="433" t="s">
        <v>4</v>
      </c>
      <c r="D364" s="439">
        <f>2+2</f>
        <v>4</v>
      </c>
      <c r="E364" s="431"/>
      <c r="F364" s="432">
        <f>D364*E364</f>
        <v>0</v>
      </c>
    </row>
    <row r="365" spans="1:6">
      <c r="A365" s="1008"/>
      <c r="B365" s="413" t="s">
        <v>171</v>
      </c>
      <c r="C365" s="1037"/>
      <c r="D365" s="1038"/>
      <c r="E365" s="1038"/>
      <c r="F365" s="1039"/>
    </row>
    <row r="366" spans="1:6">
      <c r="A366" s="1008"/>
      <c r="B366" s="418" t="s">
        <v>834</v>
      </c>
      <c r="C366" s="433" t="s">
        <v>4</v>
      </c>
      <c r="D366" s="439">
        <v>4</v>
      </c>
      <c r="E366" s="431"/>
      <c r="F366" s="432">
        <f>D366*E366</f>
        <v>0</v>
      </c>
    </row>
    <row r="367" spans="1:6">
      <c r="A367" s="1008"/>
      <c r="B367" s="413" t="s">
        <v>172</v>
      </c>
      <c r="C367" s="1037"/>
      <c r="D367" s="1038"/>
      <c r="E367" s="1038"/>
      <c r="F367" s="1039"/>
    </row>
    <row r="368" spans="1:6">
      <c r="A368" s="1008"/>
      <c r="B368" s="418" t="s">
        <v>835</v>
      </c>
      <c r="C368" s="433" t="s">
        <v>4</v>
      </c>
      <c r="D368" s="434">
        <v>2</v>
      </c>
      <c r="E368" s="431"/>
      <c r="F368" s="432">
        <f>D368*E368</f>
        <v>0</v>
      </c>
    </row>
    <row r="369" spans="1:6">
      <c r="A369" s="1008"/>
      <c r="B369" s="413" t="s">
        <v>173</v>
      </c>
      <c r="C369" s="1037"/>
      <c r="D369" s="1038"/>
      <c r="E369" s="1038"/>
      <c r="F369" s="1039"/>
    </row>
    <row r="370" spans="1:6">
      <c r="A370" s="1008"/>
      <c r="B370" s="418" t="s">
        <v>836</v>
      </c>
      <c r="C370" s="433" t="s">
        <v>4</v>
      </c>
      <c r="D370" s="439">
        <v>1</v>
      </c>
      <c r="E370" s="431"/>
      <c r="F370" s="432">
        <f>D370*E370</f>
        <v>0</v>
      </c>
    </row>
    <row r="371" spans="1:6">
      <c r="A371" s="1008"/>
      <c r="B371" s="418" t="s">
        <v>837</v>
      </c>
      <c r="C371" s="433" t="s">
        <v>4</v>
      </c>
      <c r="D371" s="439">
        <v>2</v>
      </c>
      <c r="E371" s="431"/>
      <c r="F371" s="432">
        <f>D371*E371</f>
        <v>0</v>
      </c>
    </row>
    <row r="372" spans="1:6">
      <c r="A372" s="1008"/>
      <c r="B372" s="418" t="s">
        <v>838</v>
      </c>
      <c r="C372" s="433" t="s">
        <v>4</v>
      </c>
      <c r="D372" s="439">
        <v>1</v>
      </c>
      <c r="E372" s="431"/>
      <c r="F372" s="432">
        <f>D372*E372</f>
        <v>0</v>
      </c>
    </row>
    <row r="373" spans="1:6">
      <c r="A373" s="1008"/>
      <c r="B373" s="413" t="s">
        <v>174</v>
      </c>
      <c r="C373" s="1037"/>
      <c r="D373" s="1038"/>
      <c r="E373" s="1038"/>
      <c r="F373" s="1039"/>
    </row>
    <row r="374" spans="1:6">
      <c r="A374" s="1008"/>
      <c r="B374" s="418" t="s">
        <v>839</v>
      </c>
      <c r="C374" s="433" t="s">
        <v>4</v>
      </c>
      <c r="D374" s="434">
        <v>5</v>
      </c>
      <c r="E374" s="431"/>
      <c r="F374" s="432">
        <f>D374*E374</f>
        <v>0</v>
      </c>
    </row>
    <row r="375" spans="1:6">
      <c r="A375" s="1008"/>
      <c r="B375" s="413" t="s">
        <v>175</v>
      </c>
      <c r="C375" s="1037"/>
      <c r="D375" s="1038"/>
      <c r="E375" s="1038"/>
      <c r="F375" s="1039"/>
    </row>
    <row r="376" spans="1:6">
      <c r="A376" s="1008"/>
      <c r="B376" s="418" t="s">
        <v>840</v>
      </c>
      <c r="C376" s="433" t="s">
        <v>4</v>
      </c>
      <c r="D376" s="434">
        <v>1</v>
      </c>
      <c r="E376" s="431"/>
      <c r="F376" s="432">
        <f>D376*E376</f>
        <v>0</v>
      </c>
    </row>
    <row r="377" spans="1:6">
      <c r="A377" s="1008"/>
      <c r="B377" s="413" t="s">
        <v>176</v>
      </c>
      <c r="C377" s="1037"/>
      <c r="D377" s="1038"/>
      <c r="E377" s="1038"/>
      <c r="F377" s="1039"/>
    </row>
    <row r="378" spans="1:6">
      <c r="A378" s="1008"/>
      <c r="B378" s="418" t="s">
        <v>841</v>
      </c>
      <c r="C378" s="433" t="s">
        <v>4</v>
      </c>
      <c r="D378" s="434">
        <v>1</v>
      </c>
      <c r="E378" s="431"/>
      <c r="F378" s="432">
        <f>D378*E378</f>
        <v>0</v>
      </c>
    </row>
    <row r="379" spans="1:6">
      <c r="A379" s="1008"/>
      <c r="B379" s="418" t="s">
        <v>842</v>
      </c>
      <c r="C379" s="433" t="s">
        <v>4</v>
      </c>
      <c r="D379" s="434">
        <v>1</v>
      </c>
      <c r="E379" s="431"/>
      <c r="F379" s="432">
        <f>D379*E379</f>
        <v>0</v>
      </c>
    </row>
    <row r="380" spans="1:6">
      <c r="A380" s="1008"/>
      <c r="B380" s="418" t="s">
        <v>843</v>
      </c>
      <c r="C380" s="433" t="s">
        <v>4</v>
      </c>
      <c r="D380" s="434">
        <v>1</v>
      </c>
      <c r="E380" s="431"/>
      <c r="F380" s="432">
        <f>D380*E380</f>
        <v>0</v>
      </c>
    </row>
    <row r="381" spans="1:6">
      <c r="A381" s="1008"/>
      <c r="B381" s="418" t="s">
        <v>844</v>
      </c>
      <c r="C381" s="433" t="s">
        <v>4</v>
      </c>
      <c r="D381" s="434">
        <v>1</v>
      </c>
      <c r="E381" s="431"/>
      <c r="F381" s="432">
        <f>D381*E381</f>
        <v>0</v>
      </c>
    </row>
    <row r="382" spans="1:6">
      <c r="A382" s="1008"/>
      <c r="B382" s="413" t="s">
        <v>177</v>
      </c>
      <c r="C382" s="1037"/>
      <c r="D382" s="1038"/>
      <c r="E382" s="1038"/>
      <c r="F382" s="1039"/>
    </row>
    <row r="383" spans="1:6">
      <c r="A383" s="1008"/>
      <c r="B383" s="418" t="s">
        <v>846</v>
      </c>
      <c r="C383" s="433" t="s">
        <v>4</v>
      </c>
      <c r="D383" s="434">
        <v>6</v>
      </c>
      <c r="E383" s="431"/>
      <c r="F383" s="432">
        <f>D383*E383</f>
        <v>0</v>
      </c>
    </row>
    <row r="384" spans="1:6">
      <c r="A384" s="1008"/>
      <c r="B384" s="413" t="s">
        <v>178</v>
      </c>
      <c r="C384" s="1037"/>
      <c r="D384" s="1038"/>
      <c r="E384" s="1038"/>
      <c r="F384" s="1039"/>
    </row>
    <row r="385" spans="1:6">
      <c r="A385" s="1008"/>
      <c r="B385" s="418" t="s">
        <v>847</v>
      </c>
      <c r="C385" s="433" t="s">
        <v>4</v>
      </c>
      <c r="D385" s="434">
        <v>2</v>
      </c>
      <c r="E385" s="431"/>
      <c r="F385" s="432">
        <f>D385*E385</f>
        <v>0</v>
      </c>
    </row>
    <row r="386" spans="1:6">
      <c r="A386" s="1008"/>
      <c r="B386" s="418" t="s">
        <v>845</v>
      </c>
      <c r="C386" s="433" t="s">
        <v>4</v>
      </c>
      <c r="D386" s="434">
        <v>1</v>
      </c>
      <c r="E386" s="431"/>
      <c r="F386" s="432">
        <f>D386*E386</f>
        <v>0</v>
      </c>
    </row>
    <row r="387" spans="1:6">
      <c r="A387" s="1008"/>
      <c r="B387" s="418" t="s">
        <v>848</v>
      </c>
      <c r="C387" s="433" t="s">
        <v>4</v>
      </c>
      <c r="D387" s="434">
        <v>3</v>
      </c>
      <c r="E387" s="431"/>
      <c r="F387" s="432">
        <f>D387*E387</f>
        <v>0</v>
      </c>
    </row>
    <row r="388" spans="1:6">
      <c r="A388" s="995"/>
      <c r="B388" s="418" t="s">
        <v>849</v>
      </c>
      <c r="C388" s="433" t="s">
        <v>4</v>
      </c>
      <c r="D388" s="434">
        <v>1</v>
      </c>
      <c r="E388" s="431"/>
      <c r="F388" s="432">
        <f>D388*E388</f>
        <v>0</v>
      </c>
    </row>
    <row r="389" spans="1:6" ht="54" customHeight="1">
      <c r="A389" s="994" t="s">
        <v>491</v>
      </c>
      <c r="B389" s="549" t="s">
        <v>179</v>
      </c>
      <c r="C389" s="1037"/>
      <c r="D389" s="1038"/>
      <c r="E389" s="1038"/>
      <c r="F389" s="1039"/>
    </row>
    <row r="390" spans="1:6" ht="20.100000000000001" customHeight="1">
      <c r="A390" s="995"/>
      <c r="B390" s="549" t="s">
        <v>180</v>
      </c>
      <c r="C390" s="433" t="s">
        <v>4</v>
      </c>
      <c r="D390" s="434">
        <v>3</v>
      </c>
      <c r="E390" s="431"/>
      <c r="F390" s="432">
        <f>D390*E390</f>
        <v>0</v>
      </c>
    </row>
    <row r="391" spans="1:6" ht="71.25" customHeight="1">
      <c r="A391" s="994" t="s">
        <v>492</v>
      </c>
      <c r="B391" s="591" t="s">
        <v>1005</v>
      </c>
      <c r="C391" s="1037"/>
      <c r="D391" s="1038"/>
      <c r="E391" s="1038"/>
      <c r="F391" s="1039"/>
    </row>
    <row r="392" spans="1:6" ht="20.100000000000001" customHeight="1">
      <c r="A392" s="1008"/>
      <c r="B392" s="549" t="s">
        <v>852</v>
      </c>
      <c r="C392" s="433" t="s">
        <v>4</v>
      </c>
      <c r="D392" s="434">
        <v>1</v>
      </c>
      <c r="E392" s="431"/>
      <c r="F392" s="432">
        <f>D392*E392</f>
        <v>0</v>
      </c>
    </row>
    <row r="393" spans="1:6" ht="20.100000000000001" customHeight="1">
      <c r="A393" s="995"/>
      <c r="B393" s="549" t="s">
        <v>1315</v>
      </c>
      <c r="C393" s="433" t="s">
        <v>4</v>
      </c>
      <c r="D393" s="434">
        <v>7</v>
      </c>
      <c r="E393" s="431"/>
      <c r="F393" s="432">
        <f>D393*E393</f>
        <v>0</v>
      </c>
    </row>
    <row r="394" spans="1:6" ht="53.25" customHeight="1">
      <c r="A394" s="994" t="s">
        <v>493</v>
      </c>
      <c r="B394" s="577" t="s">
        <v>1110</v>
      </c>
      <c r="C394" s="1037"/>
      <c r="D394" s="1038"/>
      <c r="E394" s="1038"/>
      <c r="F394" s="1039"/>
    </row>
    <row r="395" spans="1:6" ht="27" customHeight="1">
      <c r="A395" s="995"/>
      <c r="B395" s="549" t="s">
        <v>1111</v>
      </c>
      <c r="C395" s="433" t="s">
        <v>4</v>
      </c>
      <c r="D395" s="434">
        <v>1</v>
      </c>
      <c r="E395" s="431"/>
      <c r="F395" s="432">
        <f>D395*E395</f>
        <v>0</v>
      </c>
    </row>
    <row r="396" spans="1:6" ht="66" customHeight="1">
      <c r="A396" s="994" t="s">
        <v>494</v>
      </c>
      <c r="B396" s="591" t="s">
        <v>1006</v>
      </c>
      <c r="C396" s="1037"/>
      <c r="D396" s="1038"/>
      <c r="E396" s="1038"/>
      <c r="F396" s="1039"/>
    </row>
    <row r="397" spans="1:6" ht="20.100000000000001" customHeight="1">
      <c r="A397" s="995"/>
      <c r="B397" s="549" t="s">
        <v>663</v>
      </c>
      <c r="C397" s="433" t="s">
        <v>4</v>
      </c>
      <c r="D397" s="434">
        <v>4</v>
      </c>
      <c r="E397" s="431"/>
      <c r="F397" s="432">
        <f>D397*E397</f>
        <v>0</v>
      </c>
    </row>
    <row r="398" spans="1:6" ht="43.5" customHeight="1">
      <c r="A398" s="994" t="s">
        <v>495</v>
      </c>
      <c r="B398" s="585" t="s">
        <v>181</v>
      </c>
      <c r="C398" s="1037"/>
      <c r="D398" s="1038"/>
      <c r="E398" s="1038"/>
      <c r="F398" s="1039"/>
    </row>
    <row r="399" spans="1:6" ht="20.100000000000001" customHeight="1">
      <c r="A399" s="1008"/>
      <c r="B399" s="585" t="s">
        <v>853</v>
      </c>
      <c r="C399" s="465" t="s">
        <v>143</v>
      </c>
      <c r="D399" s="466">
        <v>6</v>
      </c>
      <c r="E399" s="431"/>
      <c r="F399" s="467">
        <f>D399*E399</f>
        <v>0</v>
      </c>
    </row>
    <row r="400" spans="1:6" ht="20.100000000000001" customHeight="1">
      <c r="A400" s="995"/>
      <c r="B400" s="585" t="s">
        <v>854</v>
      </c>
      <c r="C400" s="465" t="s">
        <v>143</v>
      </c>
      <c r="D400" s="466">
        <v>6</v>
      </c>
      <c r="E400" s="431"/>
      <c r="F400" s="467">
        <f>D400*E400</f>
        <v>0</v>
      </c>
    </row>
    <row r="401" spans="1:6" ht="39" customHeight="1">
      <c r="A401" s="994" t="s">
        <v>496</v>
      </c>
      <c r="B401" s="585" t="s">
        <v>860</v>
      </c>
      <c r="C401" s="1037"/>
      <c r="D401" s="1038"/>
      <c r="E401" s="1038"/>
      <c r="F401" s="1039"/>
    </row>
    <row r="402" spans="1:6" ht="20.100000000000001" customHeight="1">
      <c r="A402" s="995"/>
      <c r="B402" s="585" t="s">
        <v>861</v>
      </c>
      <c r="C402" s="465" t="s">
        <v>4</v>
      </c>
      <c r="D402" s="466">
        <v>6</v>
      </c>
      <c r="E402" s="431"/>
      <c r="F402" s="467">
        <f>D402*E402</f>
        <v>0</v>
      </c>
    </row>
    <row r="403" spans="1:6" ht="92.25" customHeight="1">
      <c r="A403" s="994" t="s">
        <v>497</v>
      </c>
      <c r="B403" s="549" t="s">
        <v>182</v>
      </c>
      <c r="C403" s="1037"/>
      <c r="D403" s="1038"/>
      <c r="E403" s="1038"/>
      <c r="F403" s="1039"/>
    </row>
    <row r="404" spans="1:6" ht="20.100000000000001" customHeight="1">
      <c r="A404" s="1008"/>
      <c r="B404" s="589" t="s">
        <v>855</v>
      </c>
      <c r="C404" s="433" t="s">
        <v>136</v>
      </c>
      <c r="D404" s="434">
        <v>1</v>
      </c>
      <c r="E404" s="431"/>
      <c r="F404" s="432">
        <f>D404*E404</f>
        <v>0</v>
      </c>
    </row>
    <row r="405" spans="1:6" ht="20.100000000000001" customHeight="1">
      <c r="A405" s="1008"/>
      <c r="B405" s="589" t="s">
        <v>856</v>
      </c>
      <c r="C405" s="433" t="s">
        <v>136</v>
      </c>
      <c r="D405" s="434">
        <v>3</v>
      </c>
      <c r="E405" s="431"/>
      <c r="F405" s="432">
        <f>D405*E405</f>
        <v>0</v>
      </c>
    </row>
    <row r="406" spans="1:6" ht="20.100000000000001" customHeight="1">
      <c r="A406" s="995"/>
      <c r="B406" s="589" t="s">
        <v>857</v>
      </c>
      <c r="C406" s="433" t="s">
        <v>136</v>
      </c>
      <c r="D406" s="434">
        <v>1</v>
      </c>
      <c r="E406" s="431"/>
      <c r="F406" s="432">
        <f>D406*E406</f>
        <v>0</v>
      </c>
    </row>
    <row r="407" spans="1:6" ht="146.25" customHeight="1">
      <c r="A407" s="994" t="s">
        <v>498</v>
      </c>
      <c r="B407" s="657" t="s">
        <v>183</v>
      </c>
      <c r="C407" s="1037"/>
      <c r="D407" s="1038"/>
      <c r="E407" s="1038"/>
      <c r="F407" s="1039"/>
    </row>
    <row r="408" spans="1:6" ht="20.100000000000001" customHeight="1">
      <c r="A408" s="1008"/>
      <c r="B408" s="549" t="s">
        <v>858</v>
      </c>
      <c r="C408" s="433" t="s">
        <v>4</v>
      </c>
      <c r="D408" s="434">
        <v>3</v>
      </c>
      <c r="E408" s="431"/>
      <c r="F408" s="432">
        <f>D408*E408</f>
        <v>0</v>
      </c>
    </row>
    <row r="409" spans="1:6" ht="20.100000000000001" customHeight="1">
      <c r="A409" s="995"/>
      <c r="B409" s="549" t="s">
        <v>859</v>
      </c>
      <c r="C409" s="433" t="s">
        <v>4</v>
      </c>
      <c r="D409" s="434">
        <v>2</v>
      </c>
      <c r="E409" s="431"/>
      <c r="F409" s="432">
        <f>D409*E409</f>
        <v>0</v>
      </c>
    </row>
    <row r="410" spans="1:6" ht="145.5" customHeight="1">
      <c r="A410" s="994" t="s">
        <v>499</v>
      </c>
      <c r="B410" s="547" t="s">
        <v>184</v>
      </c>
      <c r="C410" s="1037"/>
      <c r="D410" s="1038"/>
      <c r="E410" s="1038"/>
      <c r="F410" s="1039"/>
    </row>
    <row r="411" spans="1:6" ht="20.100000000000001" customHeight="1">
      <c r="A411" s="995"/>
      <c r="B411" s="547" t="s">
        <v>862</v>
      </c>
      <c r="C411" s="438" t="s">
        <v>136</v>
      </c>
      <c r="D411" s="439">
        <v>5</v>
      </c>
      <c r="E411" s="431"/>
      <c r="F411" s="432">
        <f>D411*E411</f>
        <v>0</v>
      </c>
    </row>
    <row r="412" spans="1:6" ht="116.25" customHeight="1">
      <c r="A412" s="994" t="s">
        <v>500</v>
      </c>
      <c r="B412" s="547" t="s">
        <v>863</v>
      </c>
      <c r="C412" s="997"/>
      <c r="D412" s="998"/>
      <c r="E412" s="998"/>
      <c r="F412" s="999"/>
    </row>
    <row r="413" spans="1:6" ht="20.100000000000001" customHeight="1">
      <c r="A413" s="995"/>
      <c r="B413" s="547" t="s">
        <v>862</v>
      </c>
      <c r="C413" s="438" t="s">
        <v>136</v>
      </c>
      <c r="D413" s="439">
        <v>4</v>
      </c>
      <c r="E413" s="431"/>
      <c r="F413" s="432">
        <f>D413*E413</f>
        <v>0</v>
      </c>
    </row>
    <row r="414" spans="1:6" ht="157.5" customHeight="1">
      <c r="A414" s="994" t="s">
        <v>501</v>
      </c>
      <c r="B414" s="549" t="s">
        <v>864</v>
      </c>
      <c r="C414" s="1037"/>
      <c r="D414" s="1038"/>
      <c r="E414" s="1038"/>
      <c r="F414" s="1039"/>
    </row>
    <row r="415" spans="1:6">
      <c r="A415" s="995"/>
      <c r="B415" s="418" t="s">
        <v>865</v>
      </c>
      <c r="C415" s="433" t="s">
        <v>137</v>
      </c>
      <c r="D415" s="434">
        <f>SUM(D353:D358)</f>
        <v>380</v>
      </c>
      <c r="E415" s="431"/>
      <c r="F415" s="432">
        <f>D415*E415</f>
        <v>0</v>
      </c>
    </row>
    <row r="416" spans="1:6" ht="70.5" customHeight="1">
      <c r="A416" s="994" t="s">
        <v>502</v>
      </c>
      <c r="B416" s="549" t="s">
        <v>866</v>
      </c>
      <c r="C416" s="1037"/>
      <c r="D416" s="1038"/>
      <c r="E416" s="1038"/>
      <c r="F416" s="1039"/>
    </row>
    <row r="417" spans="1:88" ht="20.100000000000001" customHeight="1">
      <c r="A417" s="995"/>
      <c r="B417" s="549" t="s">
        <v>865</v>
      </c>
      <c r="C417" s="433" t="s">
        <v>137</v>
      </c>
      <c r="D417" s="434">
        <f>D415</f>
        <v>380</v>
      </c>
      <c r="E417" s="431"/>
      <c r="F417" s="432">
        <f>D417*E417</f>
        <v>0</v>
      </c>
    </row>
    <row r="418" spans="1:88" ht="135" customHeight="1">
      <c r="A418" s="994" t="s">
        <v>503</v>
      </c>
      <c r="B418" s="549" t="s">
        <v>867</v>
      </c>
      <c r="C418" s="1037"/>
      <c r="D418" s="1038"/>
      <c r="E418" s="1038"/>
      <c r="F418" s="1039"/>
    </row>
    <row r="419" spans="1:88" ht="20.100000000000001" customHeight="1">
      <c r="A419" s="995"/>
      <c r="B419" s="549" t="s">
        <v>865</v>
      </c>
      <c r="C419" s="433" t="s">
        <v>137</v>
      </c>
      <c r="D419" s="434">
        <f>D415</f>
        <v>380</v>
      </c>
      <c r="E419" s="431"/>
      <c r="F419" s="432">
        <f>D419*E419</f>
        <v>0</v>
      </c>
    </row>
    <row r="420" spans="1:88" ht="44.25" customHeight="1">
      <c r="A420" s="994" t="s">
        <v>504</v>
      </c>
      <c r="B420" s="549" t="s">
        <v>868</v>
      </c>
      <c r="C420" s="1037"/>
      <c r="D420" s="1038"/>
      <c r="E420" s="1038"/>
      <c r="F420" s="1039"/>
    </row>
    <row r="421" spans="1:88" ht="20.100000000000001" customHeight="1">
      <c r="A421" s="995"/>
      <c r="B421" s="549" t="s">
        <v>869</v>
      </c>
      <c r="C421" s="433" t="s">
        <v>137</v>
      </c>
      <c r="D421" s="434">
        <f>D415</f>
        <v>380</v>
      </c>
      <c r="E421" s="431"/>
      <c r="F421" s="432">
        <f>D421*E421</f>
        <v>0</v>
      </c>
    </row>
    <row r="422" spans="1:88" s="996" customFormat="1" ht="12.75" customHeight="1"/>
    <row r="423" spans="1:88" s="456" customFormat="1">
      <c r="A423" s="537" t="s">
        <v>486</v>
      </c>
      <c r="B423" s="452" t="s">
        <v>905</v>
      </c>
      <c r="C423" s="453"/>
      <c r="D423" s="454"/>
      <c r="E423" s="455"/>
      <c r="F423" s="455">
        <f>SUM(F351:F421)</f>
        <v>0</v>
      </c>
      <c r="G423" s="424"/>
      <c r="H423" s="424"/>
      <c r="I423" s="424"/>
      <c r="J423" s="424"/>
      <c r="K423" s="424"/>
      <c r="L423" s="424"/>
      <c r="M423" s="424"/>
      <c r="N423" s="424"/>
      <c r="O423" s="424"/>
      <c r="P423" s="424"/>
      <c r="Q423" s="424"/>
      <c r="R423" s="424"/>
      <c r="S423" s="424"/>
      <c r="T423" s="424"/>
      <c r="U423" s="424"/>
      <c r="V423" s="424"/>
      <c r="W423" s="424"/>
      <c r="X423" s="424"/>
      <c r="Y423" s="424"/>
      <c r="Z423" s="424"/>
      <c r="AA423" s="424"/>
      <c r="AB423" s="424"/>
      <c r="AC423" s="424"/>
      <c r="AD423" s="424"/>
      <c r="AE423" s="424"/>
      <c r="AF423" s="424"/>
      <c r="AG423" s="424"/>
      <c r="AH423" s="424"/>
      <c r="AI423" s="424"/>
      <c r="AJ423" s="424"/>
      <c r="AK423" s="424"/>
      <c r="AL423" s="424"/>
      <c r="AM423" s="424"/>
      <c r="AN423" s="424"/>
      <c r="AO423" s="424"/>
      <c r="AP423" s="424"/>
      <c r="AQ423" s="424"/>
      <c r="AR423" s="424"/>
      <c r="AS423" s="424"/>
      <c r="AT423" s="424"/>
      <c r="AU423" s="424"/>
      <c r="AV423" s="424"/>
      <c r="AW423" s="424"/>
      <c r="AX423" s="424"/>
      <c r="AY423" s="424"/>
      <c r="AZ423" s="424"/>
      <c r="BA423" s="424"/>
      <c r="BB423" s="424"/>
      <c r="BC423" s="424"/>
      <c r="BD423" s="424"/>
      <c r="BE423" s="424"/>
      <c r="BF423" s="424"/>
      <c r="BG423" s="424"/>
      <c r="BH423" s="424"/>
      <c r="BI423" s="424"/>
      <c r="BJ423" s="424"/>
      <c r="BK423" s="424"/>
      <c r="BL423" s="424"/>
      <c r="BM423" s="424"/>
      <c r="BN423" s="424"/>
      <c r="BO423" s="424"/>
      <c r="BP423" s="424"/>
      <c r="BQ423" s="424"/>
      <c r="BR423" s="424"/>
      <c r="BS423" s="424"/>
      <c r="BT423" s="424"/>
      <c r="BU423" s="424"/>
      <c r="BV423" s="424"/>
      <c r="BW423" s="424"/>
      <c r="BX423" s="424"/>
      <c r="BY423" s="424"/>
      <c r="BZ423" s="424"/>
      <c r="CA423" s="424"/>
      <c r="CB423" s="424"/>
      <c r="CC423" s="424"/>
      <c r="CD423" s="424"/>
      <c r="CE423" s="424"/>
      <c r="CF423" s="424"/>
      <c r="CG423" s="424"/>
      <c r="CH423" s="424"/>
      <c r="CI423" s="424"/>
      <c r="CJ423" s="425"/>
    </row>
    <row r="424" spans="1:88" s="456" customFormat="1">
      <c r="A424" s="539"/>
      <c r="B424" s="505"/>
      <c r="C424" s="506"/>
      <c r="D424" s="507"/>
      <c r="E424" s="508"/>
      <c r="F424" s="508"/>
      <c r="G424" s="424"/>
      <c r="H424" s="424"/>
      <c r="I424" s="424"/>
      <c r="J424" s="424"/>
      <c r="K424" s="424"/>
      <c r="L424" s="424"/>
      <c r="M424" s="424"/>
      <c r="N424" s="424"/>
      <c r="O424" s="424"/>
      <c r="P424" s="424"/>
      <c r="Q424" s="424"/>
      <c r="R424" s="424"/>
      <c r="S424" s="424"/>
      <c r="T424" s="424"/>
      <c r="U424" s="424"/>
      <c r="V424" s="424"/>
      <c r="W424" s="424"/>
      <c r="X424" s="424"/>
      <c r="Y424" s="424"/>
      <c r="Z424" s="424"/>
      <c r="AA424" s="424"/>
      <c r="AB424" s="424"/>
      <c r="AC424" s="424"/>
      <c r="AD424" s="424"/>
      <c r="AE424" s="424"/>
      <c r="AF424" s="424"/>
      <c r="AG424" s="424"/>
      <c r="AH424" s="424"/>
      <c r="AI424" s="424"/>
      <c r="AJ424" s="424"/>
      <c r="AK424" s="424"/>
      <c r="AL424" s="424"/>
      <c r="AM424" s="424"/>
      <c r="AN424" s="424"/>
      <c r="AO424" s="424"/>
      <c r="AP424" s="424"/>
      <c r="AQ424" s="424"/>
      <c r="AR424" s="424"/>
      <c r="AS424" s="424"/>
      <c r="AT424" s="424"/>
      <c r="AU424" s="424"/>
      <c r="AV424" s="424"/>
      <c r="AW424" s="424"/>
      <c r="AX424" s="424"/>
      <c r="AY424" s="424"/>
      <c r="AZ424" s="424"/>
      <c r="BA424" s="424"/>
      <c r="BB424" s="424"/>
      <c r="BC424" s="424"/>
      <c r="BD424" s="424"/>
      <c r="BE424" s="424"/>
      <c r="BF424" s="424"/>
      <c r="BG424" s="424"/>
      <c r="BH424" s="424"/>
      <c r="BI424" s="424"/>
      <c r="BJ424" s="424"/>
      <c r="BK424" s="424"/>
      <c r="BL424" s="424"/>
      <c r="BM424" s="424"/>
      <c r="BN424" s="424"/>
      <c r="BO424" s="424"/>
      <c r="BP424" s="424"/>
      <c r="BQ424" s="424"/>
      <c r="BR424" s="424"/>
      <c r="BS424" s="424"/>
      <c r="BT424" s="424"/>
      <c r="BU424" s="424"/>
      <c r="BV424" s="424"/>
      <c r="BW424" s="424"/>
      <c r="BX424" s="424"/>
      <c r="BY424" s="424"/>
      <c r="BZ424" s="424"/>
      <c r="CA424" s="424"/>
      <c r="CB424" s="424"/>
      <c r="CC424" s="424"/>
      <c r="CD424" s="424"/>
      <c r="CE424" s="424"/>
      <c r="CF424" s="424"/>
      <c r="CG424" s="424"/>
      <c r="CH424" s="424"/>
      <c r="CI424" s="424"/>
      <c r="CJ424" s="425"/>
    </row>
    <row r="425" spans="1:88" s="456" customFormat="1" ht="15" customHeight="1">
      <c r="A425" s="533" t="s">
        <v>444</v>
      </c>
      <c r="B425" s="468" t="s">
        <v>1122</v>
      </c>
      <c r="C425" s="469"/>
      <c r="D425" s="470"/>
      <c r="E425" s="471"/>
      <c r="F425" s="478"/>
      <c r="G425" s="424"/>
      <c r="H425" s="424"/>
      <c r="I425" s="424"/>
      <c r="J425" s="424"/>
      <c r="K425" s="424"/>
      <c r="L425" s="424"/>
      <c r="M425" s="424"/>
      <c r="N425" s="424"/>
      <c r="O425" s="424"/>
      <c r="P425" s="424"/>
      <c r="Q425" s="424"/>
      <c r="R425" s="424"/>
      <c r="S425" s="424"/>
      <c r="T425" s="424"/>
      <c r="U425" s="424"/>
      <c r="V425" s="424"/>
      <c r="W425" s="424"/>
      <c r="X425" s="424"/>
      <c r="Y425" s="424"/>
      <c r="Z425" s="424"/>
      <c r="AA425" s="424"/>
      <c r="AB425" s="424"/>
      <c r="AC425" s="424"/>
      <c r="AD425" s="424"/>
      <c r="AE425" s="424"/>
      <c r="AF425" s="424"/>
      <c r="AG425" s="424"/>
      <c r="AH425" s="424"/>
      <c r="AI425" s="424"/>
      <c r="AJ425" s="424"/>
      <c r="AK425" s="424"/>
      <c r="AL425" s="424"/>
      <c r="AM425" s="424"/>
      <c r="AN425" s="424"/>
      <c r="AO425" s="424"/>
      <c r="AP425" s="424"/>
      <c r="AQ425" s="424"/>
      <c r="AR425" s="424"/>
      <c r="AS425" s="424"/>
      <c r="AT425" s="424"/>
      <c r="AU425" s="424"/>
      <c r="AV425" s="424"/>
      <c r="AW425" s="424"/>
      <c r="AX425" s="424"/>
      <c r="AY425" s="424"/>
      <c r="AZ425" s="424"/>
      <c r="BA425" s="424"/>
      <c r="BB425" s="424"/>
      <c r="BC425" s="424"/>
      <c r="BD425" s="424"/>
      <c r="BE425" s="424"/>
      <c r="BF425" s="424"/>
      <c r="BG425" s="424"/>
      <c r="BH425" s="424"/>
      <c r="BI425" s="424"/>
      <c r="BJ425" s="424"/>
      <c r="BK425" s="424"/>
      <c r="BL425" s="424"/>
      <c r="BM425" s="424"/>
      <c r="BN425" s="424"/>
      <c r="BO425" s="424"/>
      <c r="BP425" s="424"/>
      <c r="BQ425" s="424"/>
      <c r="BR425" s="424"/>
      <c r="BS425" s="424"/>
      <c r="BT425" s="424"/>
      <c r="BU425" s="424"/>
      <c r="BV425" s="424"/>
      <c r="BW425" s="424"/>
      <c r="BX425" s="424"/>
      <c r="BY425" s="424"/>
      <c r="BZ425" s="424"/>
      <c r="CA425" s="424"/>
      <c r="CB425" s="424"/>
      <c r="CC425" s="424"/>
      <c r="CD425" s="424"/>
      <c r="CE425" s="424"/>
      <c r="CF425" s="424"/>
      <c r="CG425" s="424"/>
      <c r="CH425" s="424"/>
      <c r="CI425" s="424"/>
      <c r="CJ425" s="425"/>
    </row>
    <row r="426" spans="1:88" s="456" customFormat="1">
      <c r="A426" s="1026"/>
      <c r="B426" s="1027"/>
      <c r="C426" s="1027"/>
      <c r="D426" s="1027"/>
      <c r="E426" s="1027"/>
      <c r="F426" s="1028"/>
      <c r="G426" s="424"/>
      <c r="H426" s="424"/>
      <c r="I426" s="424"/>
      <c r="J426" s="424"/>
      <c r="K426" s="424"/>
      <c r="L426" s="424"/>
      <c r="M426" s="424"/>
      <c r="N426" s="424"/>
      <c r="O426" s="424"/>
      <c r="P426" s="424"/>
      <c r="Q426" s="424"/>
      <c r="R426" s="424"/>
      <c r="S426" s="424"/>
      <c r="T426" s="424"/>
      <c r="U426" s="424"/>
      <c r="V426" s="424"/>
      <c r="W426" s="424"/>
      <c r="X426" s="424"/>
      <c r="Y426" s="424"/>
      <c r="Z426" s="424"/>
      <c r="AA426" s="424"/>
      <c r="AB426" s="424"/>
      <c r="AC426" s="424"/>
      <c r="AD426" s="424"/>
      <c r="AE426" s="424"/>
      <c r="AF426" s="424"/>
      <c r="AG426" s="424"/>
      <c r="AH426" s="424"/>
      <c r="AI426" s="424"/>
      <c r="AJ426" s="424"/>
      <c r="AK426" s="424"/>
      <c r="AL426" s="424"/>
      <c r="AM426" s="424"/>
      <c r="AN426" s="424"/>
      <c r="AO426" s="424"/>
      <c r="AP426" s="424"/>
      <c r="AQ426" s="424"/>
      <c r="AR426" s="424"/>
      <c r="AS426" s="424"/>
      <c r="AT426" s="424"/>
      <c r="AU426" s="424"/>
      <c r="AV426" s="424"/>
      <c r="AW426" s="424"/>
      <c r="AX426" s="424"/>
      <c r="AY426" s="424"/>
      <c r="AZ426" s="424"/>
      <c r="BA426" s="424"/>
      <c r="BB426" s="424"/>
      <c r="BC426" s="424"/>
      <c r="BD426" s="424"/>
      <c r="BE426" s="424"/>
      <c r="BF426" s="424"/>
      <c r="BG426" s="424"/>
      <c r="BH426" s="424"/>
      <c r="BI426" s="424"/>
      <c r="BJ426" s="424"/>
      <c r="BK426" s="424"/>
      <c r="BL426" s="424"/>
      <c r="BM426" s="424"/>
      <c r="BN426" s="424"/>
      <c r="BO426" s="424"/>
      <c r="BP426" s="424"/>
      <c r="BQ426" s="424"/>
      <c r="BR426" s="424"/>
      <c r="BS426" s="424"/>
      <c r="BT426" s="424"/>
      <c r="BU426" s="424"/>
      <c r="BV426" s="424"/>
      <c r="BW426" s="424"/>
      <c r="BX426" s="424"/>
      <c r="BY426" s="424"/>
      <c r="BZ426" s="424"/>
      <c r="CA426" s="424"/>
      <c r="CB426" s="424"/>
      <c r="CC426" s="424"/>
      <c r="CD426" s="424"/>
      <c r="CE426" s="424"/>
      <c r="CF426" s="424"/>
      <c r="CG426" s="424"/>
      <c r="CH426" s="424"/>
      <c r="CI426" s="424"/>
      <c r="CJ426" s="425"/>
    </row>
    <row r="427" spans="1:88" s="456" customFormat="1">
      <c r="A427" s="550" t="s">
        <v>471</v>
      </c>
      <c r="B427" s="436" t="s">
        <v>207</v>
      </c>
      <c r="C427" s="1032"/>
      <c r="D427" s="1032"/>
      <c r="E427" s="1032"/>
      <c r="F427" s="1032"/>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4"/>
      <c r="AY427" s="424"/>
      <c r="AZ427" s="424"/>
      <c r="BA427" s="424"/>
      <c r="BB427" s="424"/>
      <c r="BC427" s="424"/>
      <c r="BD427" s="424"/>
      <c r="BE427" s="424"/>
      <c r="BF427" s="424"/>
      <c r="BG427" s="424"/>
      <c r="BH427" s="424"/>
      <c r="BI427" s="424"/>
      <c r="BJ427" s="424"/>
      <c r="BK427" s="424"/>
      <c r="BL427" s="424"/>
      <c r="BM427" s="424"/>
      <c r="BN427" s="424"/>
      <c r="BO427" s="424"/>
      <c r="BP427" s="424"/>
      <c r="BQ427" s="424"/>
      <c r="BR427" s="424"/>
      <c r="BS427" s="424"/>
      <c r="BT427" s="424"/>
      <c r="BU427" s="424"/>
      <c r="BV427" s="424"/>
      <c r="BW427" s="424"/>
      <c r="BX427" s="424"/>
      <c r="BY427" s="424"/>
      <c r="BZ427" s="424"/>
      <c r="CA427" s="424"/>
      <c r="CB427" s="424"/>
      <c r="CC427" s="424"/>
      <c r="CD427" s="424"/>
      <c r="CE427" s="424"/>
      <c r="CF427" s="424"/>
      <c r="CG427" s="424"/>
      <c r="CH427" s="424"/>
      <c r="CI427" s="424"/>
      <c r="CJ427" s="425"/>
    </row>
    <row r="428" spans="1:88" s="456" customFormat="1">
      <c r="A428" s="550" t="s">
        <v>473</v>
      </c>
      <c r="B428" s="436" t="s">
        <v>197</v>
      </c>
      <c r="C428" s="1032"/>
      <c r="D428" s="1032"/>
      <c r="E428" s="1032"/>
      <c r="F428" s="1032"/>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24"/>
      <c r="AY428" s="424"/>
      <c r="AZ428" s="424"/>
      <c r="BA428" s="424"/>
      <c r="BB428" s="424"/>
      <c r="BC428" s="424"/>
      <c r="BD428" s="424"/>
      <c r="BE428" s="424"/>
      <c r="BF428" s="424"/>
      <c r="BG428" s="424"/>
      <c r="BH428" s="424"/>
      <c r="BI428" s="424"/>
      <c r="BJ428" s="424"/>
      <c r="BK428" s="424"/>
      <c r="BL428" s="424"/>
      <c r="BM428" s="424"/>
      <c r="BN428" s="424"/>
      <c r="BO428" s="424"/>
      <c r="BP428" s="424"/>
      <c r="BQ428" s="424"/>
      <c r="BR428" s="424"/>
      <c r="BS428" s="424"/>
      <c r="BT428" s="424"/>
      <c r="BU428" s="424"/>
      <c r="BV428" s="424"/>
      <c r="BW428" s="424"/>
      <c r="BX428" s="424"/>
      <c r="BY428" s="424"/>
      <c r="BZ428" s="424"/>
      <c r="CA428" s="424"/>
      <c r="CB428" s="424"/>
      <c r="CC428" s="424"/>
      <c r="CD428" s="424"/>
      <c r="CE428" s="424"/>
      <c r="CF428" s="424"/>
      <c r="CG428" s="424"/>
      <c r="CH428" s="424"/>
      <c r="CI428" s="424"/>
      <c r="CJ428" s="425"/>
    </row>
    <row r="429" spans="1:88" s="456" customFormat="1">
      <c r="A429" s="550" t="s">
        <v>483</v>
      </c>
      <c r="B429" s="436" t="s">
        <v>198</v>
      </c>
      <c r="C429" s="1032"/>
      <c r="D429" s="1032"/>
      <c r="E429" s="1032"/>
      <c r="F429" s="1032"/>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24"/>
      <c r="AY429" s="424"/>
      <c r="AZ429" s="424"/>
      <c r="BA429" s="424"/>
      <c r="BB429" s="424"/>
      <c r="BC429" s="424"/>
      <c r="BD429" s="424"/>
      <c r="BE429" s="424"/>
      <c r="BF429" s="424"/>
      <c r="BG429" s="424"/>
      <c r="BH429" s="424"/>
      <c r="BI429" s="424"/>
      <c r="BJ429" s="424"/>
      <c r="BK429" s="424"/>
      <c r="BL429" s="424"/>
      <c r="BM429" s="424"/>
      <c r="BN429" s="424"/>
      <c r="BO429" s="424"/>
      <c r="BP429" s="424"/>
      <c r="BQ429" s="424"/>
      <c r="BR429" s="424"/>
      <c r="BS429" s="424"/>
      <c r="BT429" s="424"/>
      <c r="BU429" s="424"/>
      <c r="BV429" s="424"/>
      <c r="BW429" s="424"/>
      <c r="BX429" s="424"/>
      <c r="BY429" s="424"/>
      <c r="BZ429" s="424"/>
      <c r="CA429" s="424"/>
      <c r="CB429" s="424"/>
      <c r="CC429" s="424"/>
      <c r="CD429" s="424"/>
      <c r="CE429" s="424"/>
      <c r="CF429" s="424"/>
      <c r="CG429" s="424"/>
      <c r="CH429" s="424"/>
      <c r="CI429" s="424"/>
      <c r="CJ429" s="425"/>
    </row>
    <row r="430" spans="1:88" s="456" customFormat="1">
      <c r="A430" s="550" t="s">
        <v>484</v>
      </c>
      <c r="B430" s="436" t="s">
        <v>199</v>
      </c>
      <c r="C430" s="1032"/>
      <c r="D430" s="1032"/>
      <c r="E430" s="1032"/>
      <c r="F430" s="1032"/>
      <c r="G430" s="424"/>
      <c r="H430" s="424"/>
      <c r="I430" s="424"/>
      <c r="J430" s="424"/>
      <c r="K430" s="424"/>
      <c r="L430" s="424"/>
      <c r="M430" s="424"/>
      <c r="N430" s="424"/>
      <c r="O430" s="424"/>
      <c r="P430" s="424"/>
      <c r="Q430" s="424"/>
      <c r="R430" s="424"/>
      <c r="S430" s="424"/>
      <c r="T430" s="424"/>
      <c r="U430" s="424"/>
      <c r="V430" s="424"/>
      <c r="W430" s="424"/>
      <c r="X430" s="424"/>
      <c r="Y430" s="424"/>
      <c r="Z430" s="424"/>
      <c r="AA430" s="424"/>
      <c r="AB430" s="424"/>
      <c r="AC430" s="424"/>
      <c r="AD430" s="424"/>
      <c r="AE430" s="424"/>
      <c r="AF430" s="424"/>
      <c r="AG430" s="424"/>
      <c r="AH430" s="424"/>
      <c r="AI430" s="424"/>
      <c r="AJ430" s="424"/>
      <c r="AK430" s="424"/>
      <c r="AL430" s="424"/>
      <c r="AM430" s="424"/>
      <c r="AN430" s="424"/>
      <c r="AO430" s="424"/>
      <c r="AP430" s="424"/>
      <c r="AQ430" s="424"/>
      <c r="AR430" s="424"/>
      <c r="AS430" s="424"/>
      <c r="AT430" s="424"/>
      <c r="AU430" s="424"/>
      <c r="AV430" s="424"/>
      <c r="AW430" s="424"/>
      <c r="AX430" s="424"/>
      <c r="AY430" s="424"/>
      <c r="AZ430" s="424"/>
      <c r="BA430" s="424"/>
      <c r="BB430" s="424"/>
      <c r="BC430" s="424"/>
      <c r="BD430" s="424"/>
      <c r="BE430" s="424"/>
      <c r="BF430" s="424"/>
      <c r="BG430" s="424"/>
      <c r="BH430" s="424"/>
      <c r="BI430" s="424"/>
      <c r="BJ430" s="424"/>
      <c r="BK430" s="424"/>
      <c r="BL430" s="424"/>
      <c r="BM430" s="424"/>
      <c r="BN430" s="424"/>
      <c r="BO430" s="424"/>
      <c r="BP430" s="424"/>
      <c r="BQ430" s="424"/>
      <c r="BR430" s="424"/>
      <c r="BS430" s="424"/>
      <c r="BT430" s="424"/>
      <c r="BU430" s="424"/>
      <c r="BV430" s="424"/>
      <c r="BW430" s="424"/>
      <c r="BX430" s="424"/>
      <c r="BY430" s="424"/>
      <c r="BZ430" s="424"/>
      <c r="CA430" s="424"/>
      <c r="CB430" s="424"/>
      <c r="CC430" s="424"/>
      <c r="CD430" s="424"/>
      <c r="CE430" s="424"/>
      <c r="CF430" s="424"/>
      <c r="CG430" s="424"/>
      <c r="CH430" s="424"/>
      <c r="CI430" s="424"/>
      <c r="CJ430" s="425"/>
    </row>
    <row r="431" spans="1:88" s="456" customFormat="1">
      <c r="A431" s="1029"/>
      <c r="B431" s="1030"/>
      <c r="C431" s="1030"/>
      <c r="D431" s="1030"/>
      <c r="E431" s="1030"/>
      <c r="F431" s="1031"/>
      <c r="G431" s="424"/>
      <c r="H431" s="424"/>
      <c r="I431" s="424"/>
      <c r="J431" s="424"/>
      <c r="K431" s="424"/>
      <c r="L431" s="424"/>
      <c r="M431" s="424"/>
      <c r="N431" s="424"/>
      <c r="O431" s="424"/>
      <c r="P431" s="424"/>
      <c r="Q431" s="424"/>
      <c r="R431" s="424"/>
      <c r="S431" s="424"/>
      <c r="T431" s="424"/>
      <c r="U431" s="424"/>
      <c r="V431" s="424"/>
      <c r="W431" s="424"/>
      <c r="X431" s="424"/>
      <c r="Y431" s="424"/>
      <c r="Z431" s="424"/>
      <c r="AA431" s="424"/>
      <c r="AB431" s="424"/>
      <c r="AC431" s="424"/>
      <c r="AD431" s="424"/>
      <c r="AE431" s="424"/>
      <c r="AF431" s="424"/>
      <c r="AG431" s="424"/>
      <c r="AH431" s="424"/>
      <c r="AI431" s="424"/>
      <c r="AJ431" s="424"/>
      <c r="AK431" s="424"/>
      <c r="AL431" s="424"/>
      <c r="AM431" s="424"/>
      <c r="AN431" s="424"/>
      <c r="AO431" s="424"/>
      <c r="AP431" s="424"/>
      <c r="AQ431" s="424"/>
      <c r="AR431" s="424"/>
      <c r="AS431" s="424"/>
      <c r="AT431" s="424"/>
      <c r="AU431" s="424"/>
      <c r="AV431" s="424"/>
      <c r="AW431" s="424"/>
      <c r="AX431" s="424"/>
      <c r="AY431" s="424"/>
      <c r="AZ431" s="424"/>
      <c r="BA431" s="424"/>
      <c r="BB431" s="424"/>
      <c r="BC431" s="424"/>
      <c r="BD431" s="424"/>
      <c r="BE431" s="424"/>
      <c r="BF431" s="424"/>
      <c r="BG431" s="424"/>
      <c r="BH431" s="424"/>
      <c r="BI431" s="424"/>
      <c r="BJ431" s="424"/>
      <c r="BK431" s="424"/>
      <c r="BL431" s="424"/>
      <c r="BM431" s="424"/>
      <c r="BN431" s="424"/>
      <c r="BO431" s="424"/>
      <c r="BP431" s="424"/>
      <c r="BQ431" s="424"/>
      <c r="BR431" s="424"/>
      <c r="BS431" s="424"/>
      <c r="BT431" s="424"/>
      <c r="BU431" s="424"/>
      <c r="BV431" s="424"/>
      <c r="BW431" s="424"/>
      <c r="BX431" s="424"/>
      <c r="BY431" s="424"/>
      <c r="BZ431" s="424"/>
      <c r="CA431" s="424"/>
      <c r="CB431" s="424"/>
      <c r="CC431" s="424"/>
      <c r="CD431" s="424"/>
      <c r="CE431" s="424"/>
      <c r="CF431" s="424"/>
      <c r="CG431" s="424"/>
      <c r="CH431" s="424"/>
      <c r="CI431" s="424"/>
      <c r="CJ431" s="425"/>
    </row>
    <row r="432" spans="1:88" s="456" customFormat="1" ht="15" customHeight="1">
      <c r="A432" s="535" t="s">
        <v>443</v>
      </c>
      <c r="B432" s="482" t="s">
        <v>1123</v>
      </c>
      <c r="C432" s="1033"/>
      <c r="D432" s="1033"/>
      <c r="E432" s="1033"/>
      <c r="F432" s="1033"/>
      <c r="G432" s="424"/>
      <c r="H432" s="424"/>
      <c r="I432" s="424"/>
      <c r="J432" s="424"/>
      <c r="K432" s="424"/>
      <c r="L432" s="424"/>
      <c r="M432" s="424"/>
      <c r="N432" s="424"/>
      <c r="O432" s="424"/>
      <c r="P432" s="424"/>
      <c r="Q432" s="424"/>
      <c r="R432" s="424"/>
      <c r="S432" s="424"/>
      <c r="T432" s="424"/>
      <c r="U432" s="424"/>
      <c r="V432" s="424"/>
      <c r="W432" s="424"/>
      <c r="X432" s="424"/>
      <c r="Y432" s="424"/>
      <c r="Z432" s="424"/>
      <c r="AA432" s="424"/>
      <c r="AB432" s="424"/>
      <c r="AC432" s="424"/>
      <c r="AD432" s="424"/>
      <c r="AE432" s="424"/>
      <c r="AF432" s="424"/>
      <c r="AG432" s="424"/>
      <c r="AH432" s="424"/>
      <c r="AI432" s="424"/>
      <c r="AJ432" s="424"/>
      <c r="AK432" s="424"/>
      <c r="AL432" s="424"/>
      <c r="AM432" s="424"/>
      <c r="AN432" s="424"/>
      <c r="AO432" s="424"/>
      <c r="AP432" s="424"/>
      <c r="AQ432" s="424"/>
      <c r="AR432" s="424"/>
      <c r="AS432" s="424"/>
      <c r="AT432" s="424"/>
      <c r="AU432" s="424"/>
      <c r="AV432" s="424"/>
      <c r="AW432" s="424"/>
      <c r="AX432" s="424"/>
      <c r="AY432" s="424"/>
      <c r="AZ432" s="424"/>
      <c r="BA432" s="424"/>
      <c r="BB432" s="424"/>
      <c r="BC432" s="424"/>
      <c r="BD432" s="424"/>
      <c r="BE432" s="424"/>
      <c r="BF432" s="424"/>
      <c r="BG432" s="424"/>
      <c r="BH432" s="424"/>
      <c r="BI432" s="424"/>
      <c r="BJ432" s="424"/>
      <c r="BK432" s="424"/>
      <c r="BL432" s="424"/>
      <c r="BM432" s="424"/>
      <c r="BN432" s="424"/>
      <c r="BO432" s="424"/>
      <c r="BP432" s="424"/>
      <c r="BQ432" s="424"/>
      <c r="BR432" s="424"/>
      <c r="BS432" s="424"/>
      <c r="BT432" s="424"/>
      <c r="BU432" s="424"/>
      <c r="BV432" s="424"/>
      <c r="BW432" s="424"/>
      <c r="BX432" s="424"/>
      <c r="BY432" s="424"/>
      <c r="BZ432" s="424"/>
      <c r="CA432" s="424"/>
      <c r="CB432" s="424"/>
      <c r="CC432" s="424"/>
      <c r="CD432" s="424"/>
      <c r="CE432" s="424"/>
      <c r="CF432" s="424"/>
      <c r="CG432" s="424"/>
      <c r="CH432" s="424"/>
      <c r="CI432" s="424"/>
      <c r="CJ432" s="425"/>
    </row>
    <row r="433" spans="1:88" s="425" customFormat="1">
      <c r="A433" s="539"/>
      <c r="B433" s="505"/>
      <c r="C433" s="506"/>
      <c r="D433" s="507"/>
      <c r="E433" s="508"/>
      <c r="F433" s="508"/>
      <c r="G433" s="424"/>
      <c r="H433" s="424"/>
      <c r="I433" s="424"/>
      <c r="J433" s="424"/>
      <c r="K433" s="424"/>
      <c r="L433" s="424"/>
      <c r="M433" s="424"/>
      <c r="N433" s="424"/>
      <c r="O433" s="424"/>
      <c r="P433" s="424"/>
      <c r="Q433" s="424"/>
      <c r="R433" s="424"/>
      <c r="S433" s="424"/>
      <c r="T433" s="424"/>
      <c r="U433" s="424"/>
      <c r="V433" s="424"/>
      <c r="W433" s="424"/>
      <c r="X433" s="424"/>
      <c r="Y433" s="424"/>
      <c r="Z433" s="424"/>
      <c r="AA433" s="424"/>
      <c r="AB433" s="424"/>
      <c r="AC433" s="424"/>
      <c r="AD433" s="424"/>
      <c r="AE433" s="424"/>
      <c r="AF433" s="424"/>
      <c r="AG433" s="424"/>
      <c r="AH433" s="424"/>
      <c r="AI433" s="424"/>
      <c r="AJ433" s="424"/>
      <c r="AK433" s="424"/>
      <c r="AL433" s="424"/>
      <c r="AM433" s="424"/>
      <c r="AN433" s="424"/>
      <c r="AO433" s="424"/>
      <c r="AP433" s="424"/>
      <c r="AQ433" s="424"/>
      <c r="AR433" s="424"/>
      <c r="AS433" s="424"/>
      <c r="AT433" s="424"/>
      <c r="AU433" s="424"/>
      <c r="AV433" s="424"/>
      <c r="AW433" s="424"/>
      <c r="AX433" s="424"/>
      <c r="AY433" s="424"/>
      <c r="AZ433" s="424"/>
      <c r="BA433" s="424"/>
      <c r="BB433" s="424"/>
      <c r="BC433" s="424"/>
      <c r="BD433" s="424"/>
      <c r="BE433" s="424"/>
      <c r="BF433" s="424"/>
      <c r="BG433" s="424"/>
      <c r="BH433" s="424"/>
      <c r="BI433" s="424"/>
      <c r="BJ433" s="424"/>
      <c r="BK433" s="424"/>
      <c r="BL433" s="424"/>
      <c r="BM433" s="424"/>
      <c r="BN433" s="424"/>
      <c r="BO433" s="424"/>
      <c r="BP433" s="424"/>
      <c r="BQ433" s="424"/>
      <c r="BR433" s="424"/>
      <c r="BS433" s="424"/>
      <c r="BT433" s="424"/>
      <c r="BU433" s="424"/>
      <c r="BV433" s="424"/>
      <c r="BW433" s="424"/>
      <c r="BX433" s="424"/>
      <c r="BY433" s="424"/>
      <c r="BZ433" s="424"/>
      <c r="CA433" s="424"/>
      <c r="CB433" s="424"/>
      <c r="CC433" s="424"/>
      <c r="CD433" s="424"/>
      <c r="CE433" s="424"/>
      <c r="CF433" s="424"/>
      <c r="CG433" s="424"/>
      <c r="CH433" s="424"/>
      <c r="CI433" s="424"/>
    </row>
    <row r="434" spans="1:88" s="996" customFormat="1" ht="12.75" customHeight="1"/>
    <row r="435" spans="1:88" s="481" customFormat="1" ht="24.95" customHeight="1">
      <c r="A435" s="1104" t="s">
        <v>988</v>
      </c>
      <c r="B435" s="1105"/>
      <c r="C435" s="1105"/>
      <c r="D435" s="1105"/>
      <c r="E435" s="1105"/>
      <c r="F435" s="1106"/>
      <c r="G435" s="509"/>
      <c r="H435" s="479"/>
      <c r="I435" s="479"/>
      <c r="J435" s="479"/>
      <c r="K435" s="479"/>
      <c r="L435" s="479"/>
      <c r="M435" s="479"/>
      <c r="N435" s="479"/>
      <c r="O435" s="479"/>
      <c r="P435" s="479"/>
      <c r="Q435" s="479"/>
      <c r="R435" s="479"/>
      <c r="S435" s="479"/>
      <c r="T435" s="479"/>
      <c r="U435" s="479"/>
      <c r="V435" s="479"/>
      <c r="W435" s="479"/>
      <c r="X435" s="479"/>
      <c r="Y435" s="479"/>
      <c r="Z435" s="479"/>
      <c r="AA435" s="479"/>
      <c r="AB435" s="479"/>
      <c r="AC435" s="479"/>
      <c r="AD435" s="479"/>
      <c r="AE435" s="479"/>
      <c r="AF435" s="479"/>
      <c r="AG435" s="479"/>
      <c r="AH435" s="479"/>
      <c r="AI435" s="479"/>
      <c r="AJ435" s="479"/>
      <c r="AK435" s="479"/>
      <c r="AL435" s="479"/>
      <c r="AM435" s="479"/>
      <c r="AN435" s="479"/>
      <c r="AO435" s="479"/>
      <c r="AP435" s="479"/>
      <c r="AQ435" s="479"/>
      <c r="AR435" s="479"/>
      <c r="AS435" s="479"/>
      <c r="AT435" s="479"/>
      <c r="AU435" s="479"/>
      <c r="AV435" s="479"/>
      <c r="AW435" s="479"/>
      <c r="AX435" s="479"/>
      <c r="AY435" s="479"/>
      <c r="AZ435" s="479"/>
      <c r="BA435" s="479"/>
      <c r="BB435" s="479"/>
      <c r="BC435" s="479"/>
      <c r="BD435" s="479"/>
      <c r="BE435" s="479"/>
      <c r="BF435" s="479"/>
      <c r="BG435" s="479"/>
      <c r="BH435" s="479"/>
      <c r="BI435" s="479"/>
      <c r="BJ435" s="479"/>
      <c r="BK435" s="479"/>
      <c r="BL435" s="479"/>
      <c r="BM435" s="479"/>
      <c r="BN435" s="479"/>
      <c r="BO435" s="479"/>
      <c r="BP435" s="479"/>
      <c r="BQ435" s="479"/>
      <c r="BR435" s="479"/>
      <c r="BS435" s="479"/>
      <c r="BT435" s="479"/>
      <c r="BU435" s="479"/>
      <c r="BV435" s="479"/>
      <c r="BW435" s="479"/>
      <c r="BX435" s="479"/>
      <c r="BY435" s="479"/>
      <c r="BZ435" s="479"/>
      <c r="CA435" s="479"/>
      <c r="CB435" s="479"/>
      <c r="CC435" s="479"/>
      <c r="CD435" s="479"/>
      <c r="CE435" s="479"/>
      <c r="CF435" s="479"/>
      <c r="CG435" s="479"/>
      <c r="CH435" s="479"/>
      <c r="CI435" s="479"/>
      <c r="CJ435" s="480"/>
    </row>
    <row r="436" spans="1:88" s="481" customFormat="1" ht="15" customHeight="1">
      <c r="A436" s="991"/>
      <c r="B436" s="992"/>
      <c r="C436" s="992"/>
      <c r="D436" s="992"/>
      <c r="E436" s="992"/>
      <c r="F436" s="993"/>
      <c r="G436" s="509"/>
      <c r="H436" s="479"/>
      <c r="I436" s="479"/>
      <c r="J436" s="479"/>
      <c r="K436" s="479"/>
      <c r="L436" s="479"/>
      <c r="M436" s="479"/>
      <c r="N436" s="479"/>
      <c r="O436" s="479"/>
      <c r="P436" s="479"/>
      <c r="Q436" s="479"/>
      <c r="R436" s="479"/>
      <c r="S436" s="479"/>
      <c r="T436" s="479"/>
      <c r="U436" s="479"/>
      <c r="V436" s="479"/>
      <c r="W436" s="479"/>
      <c r="X436" s="479"/>
      <c r="Y436" s="479"/>
      <c r="Z436" s="479"/>
      <c r="AA436" s="479"/>
      <c r="AB436" s="479"/>
      <c r="AC436" s="479"/>
      <c r="AD436" s="479"/>
      <c r="AE436" s="479"/>
      <c r="AF436" s="479"/>
      <c r="AG436" s="479"/>
      <c r="AH436" s="479"/>
      <c r="AI436" s="479"/>
      <c r="AJ436" s="479"/>
      <c r="AK436" s="479"/>
      <c r="AL436" s="479"/>
      <c r="AM436" s="479"/>
      <c r="AN436" s="479"/>
      <c r="AO436" s="479"/>
      <c r="AP436" s="479"/>
      <c r="AQ436" s="479"/>
      <c r="AR436" s="479"/>
      <c r="AS436" s="479"/>
      <c r="AT436" s="479"/>
      <c r="AU436" s="479"/>
      <c r="AV436" s="479"/>
      <c r="AW436" s="479"/>
      <c r="AX436" s="479"/>
      <c r="AY436" s="479"/>
      <c r="AZ436" s="479"/>
      <c r="BA436" s="479"/>
      <c r="BB436" s="479"/>
      <c r="BC436" s="479"/>
      <c r="BD436" s="479"/>
      <c r="BE436" s="479"/>
      <c r="BF436" s="479"/>
      <c r="BG436" s="479"/>
      <c r="BH436" s="479"/>
      <c r="BI436" s="479"/>
      <c r="BJ436" s="479"/>
      <c r="BK436" s="479"/>
      <c r="BL436" s="479"/>
      <c r="BM436" s="479"/>
      <c r="BN436" s="479"/>
      <c r="BO436" s="479"/>
      <c r="BP436" s="479"/>
      <c r="BQ436" s="479"/>
      <c r="BR436" s="479"/>
      <c r="BS436" s="479"/>
      <c r="BT436" s="479"/>
      <c r="BU436" s="479"/>
      <c r="BV436" s="479"/>
      <c r="BW436" s="479"/>
      <c r="BX436" s="479"/>
      <c r="BY436" s="479"/>
      <c r="BZ436" s="479"/>
      <c r="CA436" s="479"/>
      <c r="CB436" s="479"/>
      <c r="CC436" s="479"/>
      <c r="CD436" s="479"/>
      <c r="CE436" s="479"/>
      <c r="CF436" s="479"/>
      <c r="CG436" s="479"/>
      <c r="CH436" s="479"/>
      <c r="CI436" s="479"/>
      <c r="CJ436" s="480"/>
    </row>
    <row r="437" spans="1:88" ht="15" customHeight="1">
      <c r="A437" s="510" t="s">
        <v>130</v>
      </c>
      <c r="B437" s="511" t="str">
        <f>'2_VIK'!B7:F7</f>
        <v>ZAJEDNIČKE STAVKE ZA VODOVOD I ODVODNJU</v>
      </c>
      <c r="C437" s="1034">
        <v>0</v>
      </c>
      <c r="D437" s="1034"/>
      <c r="E437" s="1034"/>
      <c r="F437" s="1035">
        <f>F314</f>
        <v>0</v>
      </c>
    </row>
    <row r="438" spans="1:88" ht="15" customHeight="1">
      <c r="A438" s="540" t="s">
        <v>185</v>
      </c>
      <c r="B438" s="512" t="str">
        <f>B71</f>
        <v>FEKALNA ODVODNJA</v>
      </c>
      <c r="C438" s="1025">
        <v>0</v>
      </c>
      <c r="D438" s="1025"/>
      <c r="E438" s="1025"/>
      <c r="F438" s="1025"/>
    </row>
    <row r="439" spans="1:88" ht="15" customHeight="1">
      <c r="A439" s="540" t="s">
        <v>443</v>
      </c>
      <c r="B439" s="513" t="str">
        <f>B186</f>
        <v>OBORINSKA ODVODNJA</v>
      </c>
      <c r="C439" s="1025">
        <v>0</v>
      </c>
      <c r="D439" s="1025"/>
      <c r="E439" s="1025"/>
      <c r="F439" s="1025"/>
    </row>
    <row r="440" spans="1:88" ht="15" customHeight="1">
      <c r="A440" s="540" t="s">
        <v>444</v>
      </c>
      <c r="B440" s="513" t="str">
        <f>B287</f>
        <v>TROŠKOVNIK VODOVODA</v>
      </c>
      <c r="C440" s="1025">
        <v>0</v>
      </c>
      <c r="D440" s="1025"/>
      <c r="E440" s="1025"/>
      <c r="F440" s="1025"/>
    </row>
    <row r="441" spans="1:88" ht="15" customHeight="1">
      <c r="A441" s="1113"/>
      <c r="B441" s="1114"/>
      <c r="C441" s="1114"/>
      <c r="D441" s="1114"/>
      <c r="E441" s="1114"/>
      <c r="F441" s="1115"/>
    </row>
    <row r="442" spans="1:88" ht="24.95" customHeight="1">
      <c r="A442" s="675" t="s">
        <v>12</v>
      </c>
      <c r="B442" s="676" t="s">
        <v>1117</v>
      </c>
      <c r="C442" s="677"/>
      <c r="D442" s="678"/>
      <c r="E442" s="679"/>
      <c r="F442" s="674">
        <f>SUM(C437:F441)</f>
        <v>0</v>
      </c>
    </row>
    <row r="443" spans="1:88">
      <c r="A443" s="541"/>
      <c r="B443" s="499"/>
      <c r="C443" s="514"/>
      <c r="D443" s="515"/>
      <c r="E443" s="516"/>
      <c r="F443" s="516"/>
    </row>
    <row r="444" spans="1:88">
      <c r="A444" s="542"/>
      <c r="B444" s="449"/>
      <c r="C444" s="501"/>
      <c r="D444" s="502"/>
      <c r="E444" s="517"/>
      <c r="F444" s="517"/>
    </row>
  </sheetData>
  <mergeCells count="353">
    <mergeCell ref="A441:F441"/>
    <mergeCell ref="C34:F34"/>
    <mergeCell ref="C50:F50"/>
    <mergeCell ref="C54:F54"/>
    <mergeCell ref="C52:F52"/>
    <mergeCell ref="A42:A43"/>
    <mergeCell ref="C42:F42"/>
    <mergeCell ref="C44:F44"/>
    <mergeCell ref="A34:A35"/>
    <mergeCell ref="A36:A39"/>
    <mergeCell ref="C40:F40"/>
    <mergeCell ref="A40:A41"/>
    <mergeCell ref="A50:A51"/>
    <mergeCell ref="A46:A47"/>
    <mergeCell ref="C46:F46"/>
    <mergeCell ref="C48:F48"/>
    <mergeCell ref="C36:F36"/>
    <mergeCell ref="A48:A49"/>
    <mergeCell ref="A52:A53"/>
    <mergeCell ref="C58:F58"/>
    <mergeCell ref="A60:A62"/>
    <mergeCell ref="A58:A59"/>
    <mergeCell ref="A54:A55"/>
    <mergeCell ref="A56:A57"/>
    <mergeCell ref="A435:F435"/>
    <mergeCell ref="C412:F412"/>
    <mergeCell ref="B71:F71"/>
    <mergeCell ref="C60:F60"/>
    <mergeCell ref="C63:F63"/>
    <mergeCell ref="A63:A64"/>
    <mergeCell ref="B69:E69"/>
    <mergeCell ref="A119:XFD119"/>
    <mergeCell ref="A78:A79"/>
    <mergeCell ref="B118:D118"/>
    <mergeCell ref="A80:A81"/>
    <mergeCell ref="C78:F78"/>
    <mergeCell ref="A128:A129"/>
    <mergeCell ref="A105:A106"/>
    <mergeCell ref="A99:F99"/>
    <mergeCell ref="A68:XFD68"/>
    <mergeCell ref="A70:XFD70"/>
    <mergeCell ref="B73:F73"/>
    <mergeCell ref="A72:XFD72"/>
    <mergeCell ref="C74:F74"/>
    <mergeCell ref="A74:A75"/>
    <mergeCell ref="A76:A77"/>
    <mergeCell ref="C76:F76"/>
    <mergeCell ref="C80:F80"/>
    <mergeCell ref="C56:F56"/>
    <mergeCell ref="B242:D242"/>
    <mergeCell ref="A90:A91"/>
    <mergeCell ref="A88:A89"/>
    <mergeCell ref="A84:A85"/>
    <mergeCell ref="A86:A87"/>
    <mergeCell ref="A82:A83"/>
    <mergeCell ref="C20:F20"/>
    <mergeCell ref="A20:A21"/>
    <mergeCell ref="A22:A23"/>
    <mergeCell ref="C22:F22"/>
    <mergeCell ref="A26:A28"/>
    <mergeCell ref="C29:F29"/>
    <mergeCell ref="A29:A30"/>
    <mergeCell ref="A24:A25"/>
    <mergeCell ref="A31:A33"/>
    <mergeCell ref="C26:F26"/>
    <mergeCell ref="C31:F31"/>
    <mergeCell ref="C24:F24"/>
    <mergeCell ref="B188:F188"/>
    <mergeCell ref="C84:F84"/>
    <mergeCell ref="C86:F86"/>
    <mergeCell ref="C88:F88"/>
    <mergeCell ref="C90:F90"/>
    <mergeCell ref="A1:F1"/>
    <mergeCell ref="B7:F7"/>
    <mergeCell ref="C16:F16"/>
    <mergeCell ref="A16:A17"/>
    <mergeCell ref="C18:F18"/>
    <mergeCell ref="A11:A13"/>
    <mergeCell ref="C11:F11"/>
    <mergeCell ref="A14:A15"/>
    <mergeCell ref="C14:F14"/>
    <mergeCell ref="A18:A19"/>
    <mergeCell ref="A4:F4"/>
    <mergeCell ref="A9:F9"/>
    <mergeCell ref="A8:F8"/>
    <mergeCell ref="A6:F6"/>
    <mergeCell ref="A5:F5"/>
    <mergeCell ref="A10:F10"/>
    <mergeCell ref="C82:F82"/>
    <mergeCell ref="A107:A108"/>
    <mergeCell ref="A109:A110"/>
    <mergeCell ref="A111:A112"/>
    <mergeCell ref="A113:A114"/>
    <mergeCell ref="C115:F115"/>
    <mergeCell ref="A115:A116"/>
    <mergeCell ref="A94:XFD94"/>
    <mergeCell ref="C92:F92"/>
    <mergeCell ref="A92:A93"/>
    <mergeCell ref="A96:XFD96"/>
    <mergeCell ref="C101:F101"/>
    <mergeCell ref="C103:F103"/>
    <mergeCell ref="C105:F105"/>
    <mergeCell ref="A101:A102"/>
    <mergeCell ref="A103:A104"/>
    <mergeCell ref="A98:F98"/>
    <mergeCell ref="A100:F100"/>
    <mergeCell ref="A124:A125"/>
    <mergeCell ref="A126:A127"/>
    <mergeCell ref="C122:F122"/>
    <mergeCell ref="C124:F124"/>
    <mergeCell ref="C126:F126"/>
    <mergeCell ref="C128:F128"/>
    <mergeCell ref="C107:F107"/>
    <mergeCell ref="C109:F109"/>
    <mergeCell ref="C111:F111"/>
    <mergeCell ref="C113:F113"/>
    <mergeCell ref="A117:XFD117"/>
    <mergeCell ref="A121:XFD121"/>
    <mergeCell ref="A122:A123"/>
    <mergeCell ref="C184:F184"/>
    <mergeCell ref="A140:A141"/>
    <mergeCell ref="C142:F142"/>
    <mergeCell ref="A132:XFD132"/>
    <mergeCell ref="C140:F140"/>
    <mergeCell ref="A136:A139"/>
    <mergeCell ref="A134:A135"/>
    <mergeCell ref="C134:F134"/>
    <mergeCell ref="C136:F136"/>
    <mergeCell ref="C143:F143"/>
    <mergeCell ref="A191:A192"/>
    <mergeCell ref="C191:F191"/>
    <mergeCell ref="A193:A195"/>
    <mergeCell ref="C193:F193"/>
    <mergeCell ref="C200:F200"/>
    <mergeCell ref="C198:F198"/>
    <mergeCell ref="C196:F196"/>
    <mergeCell ref="A198:A199"/>
    <mergeCell ref="A196:A197"/>
    <mergeCell ref="A200:A201"/>
    <mergeCell ref="A221:A222"/>
    <mergeCell ref="A223:A224"/>
    <mergeCell ref="A225:A226"/>
    <mergeCell ref="A227:A228"/>
    <mergeCell ref="A253:A255"/>
    <mergeCell ref="C245:F245"/>
    <mergeCell ref="C206:F206"/>
    <mergeCell ref="C204:F204"/>
    <mergeCell ref="C202:F202"/>
    <mergeCell ref="A231:A232"/>
    <mergeCell ref="A210:XFD210"/>
    <mergeCell ref="A212:XFD212"/>
    <mergeCell ref="B211:E211"/>
    <mergeCell ref="A208:A209"/>
    <mergeCell ref="A229:A230"/>
    <mergeCell ref="A206:A207"/>
    <mergeCell ref="A202:A203"/>
    <mergeCell ref="A204:A205"/>
    <mergeCell ref="A422:XFD422"/>
    <mergeCell ref="C403:F403"/>
    <mergeCell ref="C401:F401"/>
    <mergeCell ref="C410:F410"/>
    <mergeCell ref="C414:F414"/>
    <mergeCell ref="C418:F418"/>
    <mergeCell ref="C416:F416"/>
    <mergeCell ref="C420:F420"/>
    <mergeCell ref="A401:A402"/>
    <mergeCell ref="A403:A406"/>
    <mergeCell ref="A407:A409"/>
    <mergeCell ref="A420:A421"/>
    <mergeCell ref="A418:A419"/>
    <mergeCell ref="A410:A411"/>
    <mergeCell ref="A412:A413"/>
    <mergeCell ref="A414:A415"/>
    <mergeCell ref="C407:F407"/>
    <mergeCell ref="A398:A400"/>
    <mergeCell ref="C398:F398"/>
    <mergeCell ref="C389:F389"/>
    <mergeCell ref="C391:F391"/>
    <mergeCell ref="C394:F394"/>
    <mergeCell ref="C396:F396"/>
    <mergeCell ref="A389:A390"/>
    <mergeCell ref="C384:F384"/>
    <mergeCell ref="A359:A388"/>
    <mergeCell ref="C360:F360"/>
    <mergeCell ref="C362:F362"/>
    <mergeCell ref="C365:F365"/>
    <mergeCell ref="C367:F367"/>
    <mergeCell ref="C369:F369"/>
    <mergeCell ref="C373:F373"/>
    <mergeCell ref="C375:F375"/>
    <mergeCell ref="C377:F377"/>
    <mergeCell ref="C382:F382"/>
    <mergeCell ref="A396:A397"/>
    <mergeCell ref="C265:F265"/>
    <mergeCell ref="A265:A267"/>
    <mergeCell ref="A268:A272"/>
    <mergeCell ref="A277:XFD277"/>
    <mergeCell ref="A275:XFD275"/>
    <mergeCell ref="A245:A246"/>
    <mergeCell ref="A247:A248"/>
    <mergeCell ref="A249:A250"/>
    <mergeCell ref="A251:A252"/>
    <mergeCell ref="C249:F249"/>
    <mergeCell ref="C251:F251"/>
    <mergeCell ref="C253:F253"/>
    <mergeCell ref="A273:A274"/>
    <mergeCell ref="C268:F268"/>
    <mergeCell ref="C269:F269"/>
    <mergeCell ref="C271:F271"/>
    <mergeCell ref="C273:F273"/>
    <mergeCell ref="C247:F247"/>
    <mergeCell ref="A256:XFD256"/>
    <mergeCell ref="A258:XFD258"/>
    <mergeCell ref="C260:F260"/>
    <mergeCell ref="A177:F177"/>
    <mergeCell ref="A183:F183"/>
    <mergeCell ref="C294:F294"/>
    <mergeCell ref="A237:A240"/>
    <mergeCell ref="A260:A261"/>
    <mergeCell ref="A262:A264"/>
    <mergeCell ref="C262:F262"/>
    <mergeCell ref="A350:A351"/>
    <mergeCell ref="A304:A305"/>
    <mergeCell ref="A300:A301"/>
    <mergeCell ref="A235:A236"/>
    <mergeCell ref="C237:F237"/>
    <mergeCell ref="C217:F217"/>
    <mergeCell ref="A217:A218"/>
    <mergeCell ref="A219:A220"/>
    <mergeCell ref="C219:F219"/>
    <mergeCell ref="C235:F235"/>
    <mergeCell ref="C233:F233"/>
    <mergeCell ref="C231:F231"/>
    <mergeCell ref="C227:F227"/>
    <mergeCell ref="C229:F229"/>
    <mergeCell ref="C221:F221"/>
    <mergeCell ref="C225:F225"/>
    <mergeCell ref="C223:F223"/>
    <mergeCell ref="A313:XFD313"/>
    <mergeCell ref="A342:A343"/>
    <mergeCell ref="A44:A45"/>
    <mergeCell ref="A243:XFD243"/>
    <mergeCell ref="A241:XFD241"/>
    <mergeCell ref="A156:A170"/>
    <mergeCell ref="C167:F167"/>
    <mergeCell ref="C159:F159"/>
    <mergeCell ref="C157:F157"/>
    <mergeCell ref="C163:F163"/>
    <mergeCell ref="C161:F161"/>
    <mergeCell ref="A233:A234"/>
    <mergeCell ref="C208:F208"/>
    <mergeCell ref="A214:F214"/>
    <mergeCell ref="A130:XFD130"/>
    <mergeCell ref="A185:XFD185"/>
    <mergeCell ref="A187:XFD187"/>
    <mergeCell ref="C189:F189"/>
    <mergeCell ref="A189:A190"/>
    <mergeCell ref="C171:F171"/>
    <mergeCell ref="A171:A172"/>
    <mergeCell ref="A173:XFD173"/>
    <mergeCell ref="A175:XFD175"/>
    <mergeCell ref="B186:D186"/>
    <mergeCell ref="A332:A333"/>
    <mergeCell ref="A352:A354"/>
    <mergeCell ref="C330:F330"/>
    <mergeCell ref="A315:XFD315"/>
    <mergeCell ref="C328:F328"/>
    <mergeCell ref="C326:F326"/>
    <mergeCell ref="C332:F332"/>
    <mergeCell ref="C334:F334"/>
    <mergeCell ref="C336:F336"/>
    <mergeCell ref="C320:F320"/>
    <mergeCell ref="C322:F322"/>
    <mergeCell ref="C324:F324"/>
    <mergeCell ref="C350:F350"/>
    <mergeCell ref="C352:F352"/>
    <mergeCell ref="A334:A335"/>
    <mergeCell ref="A330:A331"/>
    <mergeCell ref="A328:A329"/>
    <mergeCell ref="A324:A325"/>
    <mergeCell ref="A326:A327"/>
    <mergeCell ref="C438:F438"/>
    <mergeCell ref="C439:F439"/>
    <mergeCell ref="A216:F216"/>
    <mergeCell ref="A298:A299"/>
    <mergeCell ref="A296:A297"/>
    <mergeCell ref="A286:XFD286"/>
    <mergeCell ref="C290:F290"/>
    <mergeCell ref="A290:A291"/>
    <mergeCell ref="C292:F292"/>
    <mergeCell ref="A292:A293"/>
    <mergeCell ref="A294:A295"/>
    <mergeCell ref="A288:XFD288"/>
    <mergeCell ref="C355:F355"/>
    <mergeCell ref="A322:A323"/>
    <mergeCell ref="A320:A321"/>
    <mergeCell ref="A338:XFD338"/>
    <mergeCell ref="A340:XFD340"/>
    <mergeCell ref="A355:A358"/>
    <mergeCell ref="A302:A303"/>
    <mergeCell ref="B289:F289"/>
    <mergeCell ref="C342:F342"/>
    <mergeCell ref="A311:A312"/>
    <mergeCell ref="A308:A310"/>
    <mergeCell ref="A306:A307"/>
    <mergeCell ref="A215:F215"/>
    <mergeCell ref="A318:F318"/>
    <mergeCell ref="A319:F319"/>
    <mergeCell ref="A349:F349"/>
    <mergeCell ref="C440:F440"/>
    <mergeCell ref="A279:F279"/>
    <mergeCell ref="A284:F284"/>
    <mergeCell ref="C280:F280"/>
    <mergeCell ref="C281:F281"/>
    <mergeCell ref="C282:F282"/>
    <mergeCell ref="C283:F283"/>
    <mergeCell ref="C285:F285"/>
    <mergeCell ref="A426:F426"/>
    <mergeCell ref="C427:F427"/>
    <mergeCell ref="C428:F428"/>
    <mergeCell ref="C429:F429"/>
    <mergeCell ref="C430:F430"/>
    <mergeCell ref="A431:F431"/>
    <mergeCell ref="C432:F432"/>
    <mergeCell ref="C437:F437"/>
    <mergeCell ref="C311:F311"/>
    <mergeCell ref="B339:D339"/>
    <mergeCell ref="B345:D345"/>
    <mergeCell ref="C359:F359"/>
    <mergeCell ref="C65:F65"/>
    <mergeCell ref="A65:A67"/>
    <mergeCell ref="A436:F436"/>
    <mergeCell ref="A416:A417"/>
    <mergeCell ref="A434:XFD434"/>
    <mergeCell ref="C154:F154"/>
    <mergeCell ref="A154:A155"/>
    <mergeCell ref="C156:F156"/>
    <mergeCell ref="C296:F296"/>
    <mergeCell ref="C298:F298"/>
    <mergeCell ref="C300:F300"/>
    <mergeCell ref="C302:F302"/>
    <mergeCell ref="C304:F304"/>
    <mergeCell ref="C306:F306"/>
    <mergeCell ref="C308:F308"/>
    <mergeCell ref="A391:A393"/>
    <mergeCell ref="A394:A395"/>
    <mergeCell ref="A348:XFD348"/>
    <mergeCell ref="A336:A337"/>
    <mergeCell ref="A142:A153"/>
    <mergeCell ref="C152:F152"/>
    <mergeCell ref="C149:F149"/>
    <mergeCell ref="C146:F146"/>
    <mergeCell ref="A344:XFD344"/>
  </mergeCells>
  <pageMargins left="0.55118110236220474" right="0.43307086614173229" top="0.74803149606299213" bottom="0.74803149606299213" header="0.31496062992125984" footer="0.31496062992125984"/>
  <pageSetup paperSize="9" scale="52" orientation="portrait" horizontalDpi="4294967293" verticalDpi="4294967293" r:id="rId1"/>
  <rowBreaks count="1" manualBreakCount="1">
    <brk id="72" max="5" man="1"/>
  </rowBreaks>
  <ignoredErrors>
    <ignoredError sqref="A2:F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18"/>
  <sheetViews>
    <sheetView zoomScaleNormal="100" zoomScaleSheetLayoutView="100" workbookViewId="0">
      <selection activeCell="B24" sqref="B24"/>
    </sheetView>
  </sheetViews>
  <sheetFormatPr defaultColWidth="9.140625" defaultRowHeight="12.75"/>
  <cols>
    <col min="1" max="1" width="10.85546875" style="131" customWidth="1"/>
    <col min="2" max="2" width="62.7109375" style="10" customWidth="1"/>
    <col min="3" max="3" width="15.7109375" style="10" customWidth="1"/>
    <col min="4" max="4" width="15.7109375" style="267" customWidth="1"/>
    <col min="5" max="5" width="15.7109375" style="277" customWidth="1"/>
    <col min="6" max="6" width="15.7109375" style="184" customWidth="1"/>
    <col min="7" max="138" width="9.140625" style="193"/>
    <col min="139" max="16384" width="9.140625" style="10"/>
  </cols>
  <sheetData>
    <row r="1" spans="1:16382" ht="24.95" customHeight="1">
      <c r="A1" s="976" t="s">
        <v>1127</v>
      </c>
      <c r="B1" s="976"/>
      <c r="C1" s="976"/>
      <c r="D1" s="976"/>
      <c r="E1" s="976"/>
      <c r="F1" s="976"/>
      <c r="M1" s="1165"/>
      <c r="N1" s="1165"/>
      <c r="O1" s="1165"/>
      <c r="P1" s="1165"/>
      <c r="Q1" s="1165"/>
      <c r="R1" s="1165"/>
      <c r="S1" s="1165"/>
      <c r="T1" s="1165"/>
      <c r="U1" s="1165"/>
      <c r="V1" s="1165"/>
      <c r="W1" s="1165"/>
      <c r="X1" s="1165"/>
      <c r="Y1" s="1165"/>
      <c r="Z1" s="1165"/>
      <c r="AA1" s="1165"/>
      <c r="AB1" s="1165"/>
      <c r="AC1" s="1165"/>
      <c r="AD1" s="1165"/>
      <c r="AE1" s="1165"/>
      <c r="AF1" s="1165"/>
      <c r="AG1" s="1165"/>
      <c r="AH1" s="1165"/>
      <c r="AI1" s="1165"/>
      <c r="AJ1" s="1165"/>
      <c r="AK1" s="1165"/>
      <c r="AL1" s="1165"/>
      <c r="AM1" s="1165"/>
      <c r="AN1" s="1165"/>
      <c r="AO1" s="1165"/>
      <c r="AP1" s="1165"/>
      <c r="AQ1" s="1165"/>
      <c r="AR1" s="1165"/>
      <c r="AS1" s="1165"/>
      <c r="AT1" s="1165"/>
      <c r="AU1" s="1165"/>
      <c r="AV1" s="1165"/>
      <c r="AW1" s="1165"/>
      <c r="AX1" s="1165"/>
      <c r="AY1" s="1165"/>
      <c r="AZ1" s="1165"/>
      <c r="BA1" s="1165"/>
      <c r="BB1" s="1165"/>
      <c r="BC1" s="1165"/>
      <c r="BD1" s="1165"/>
      <c r="BE1" s="1165"/>
      <c r="BF1" s="1165"/>
      <c r="BG1" s="1165"/>
      <c r="BH1" s="1165"/>
      <c r="BI1" s="1165"/>
      <c r="BJ1" s="1165"/>
      <c r="BK1" s="1165"/>
      <c r="BL1" s="1165"/>
      <c r="BM1" s="1165"/>
      <c r="BN1" s="1165"/>
      <c r="BO1" s="1165"/>
      <c r="BP1" s="1165"/>
      <c r="BQ1" s="1165"/>
      <c r="BR1" s="1165"/>
      <c r="BS1" s="1165"/>
      <c r="BT1" s="1165"/>
      <c r="BU1" s="1165"/>
      <c r="BV1" s="1165"/>
      <c r="BW1" s="1165"/>
      <c r="BX1" s="1165"/>
      <c r="BY1" s="1165"/>
      <c r="BZ1" s="1165"/>
      <c r="CA1" s="1165"/>
      <c r="CB1" s="1165"/>
      <c r="CC1" s="1165"/>
      <c r="CD1" s="1165"/>
      <c r="CE1" s="1165"/>
      <c r="CF1" s="1165"/>
      <c r="CG1" s="1165"/>
      <c r="CH1" s="1165"/>
      <c r="CI1" s="1165"/>
      <c r="CJ1" s="1165"/>
      <c r="CK1" s="1165"/>
      <c r="CL1" s="1165"/>
      <c r="CM1" s="1165"/>
      <c r="CN1" s="1165"/>
      <c r="CO1" s="1165"/>
      <c r="CP1" s="1165"/>
      <c r="CQ1" s="1165"/>
      <c r="CR1" s="1165"/>
      <c r="CS1" s="1165"/>
      <c r="CT1" s="1165"/>
      <c r="CU1" s="1165"/>
      <c r="CV1" s="1165"/>
      <c r="CW1" s="1165"/>
      <c r="CX1" s="1165"/>
      <c r="CY1" s="1165"/>
      <c r="CZ1" s="1165"/>
      <c r="DA1" s="1165"/>
      <c r="DB1" s="1165"/>
      <c r="DC1" s="1165"/>
      <c r="DD1" s="1165"/>
      <c r="DE1" s="1165"/>
      <c r="DF1" s="1165"/>
      <c r="DG1" s="1165"/>
      <c r="DH1" s="1165"/>
      <c r="DI1" s="1165"/>
      <c r="DJ1" s="1165"/>
      <c r="DK1" s="1165"/>
      <c r="DL1" s="1165"/>
      <c r="DM1" s="1165"/>
      <c r="DN1" s="1165"/>
      <c r="DO1" s="1165"/>
      <c r="DP1" s="1165"/>
      <c r="DQ1" s="1165"/>
      <c r="DR1" s="1165"/>
      <c r="DS1" s="1165"/>
      <c r="DT1" s="1165"/>
      <c r="DU1" s="1165"/>
      <c r="DV1" s="1165"/>
      <c r="DW1" s="1165"/>
      <c r="DX1" s="1165"/>
      <c r="DY1" s="1165"/>
      <c r="DZ1" s="1165"/>
      <c r="EA1" s="1165"/>
      <c r="EB1" s="1165"/>
      <c r="EC1" s="1165"/>
      <c r="ED1" s="1165"/>
      <c r="EE1" s="1165"/>
      <c r="EF1" s="1165"/>
      <c r="EG1" s="1165"/>
      <c r="EH1" s="1165"/>
      <c r="EI1" s="976"/>
      <c r="EJ1" s="976"/>
      <c r="EK1" s="976"/>
      <c r="EL1" s="976"/>
      <c r="EM1" s="976"/>
      <c r="EN1" s="976"/>
      <c r="EO1" s="976"/>
      <c r="EP1" s="976"/>
      <c r="EQ1" s="976"/>
      <c r="ER1" s="976"/>
      <c r="ES1" s="976"/>
      <c r="ET1" s="976"/>
      <c r="EU1" s="976"/>
      <c r="EV1" s="976"/>
      <c r="EW1" s="976"/>
      <c r="EX1" s="976"/>
      <c r="EY1" s="976"/>
      <c r="EZ1" s="976"/>
      <c r="FA1" s="976"/>
      <c r="FB1" s="976"/>
      <c r="FC1" s="976"/>
      <c r="FD1" s="976"/>
      <c r="FE1" s="976"/>
      <c r="FF1" s="976"/>
      <c r="FG1" s="976"/>
      <c r="FH1" s="976"/>
      <c r="FI1" s="976"/>
      <c r="FJ1" s="976"/>
      <c r="FK1" s="976"/>
      <c r="FL1" s="976"/>
      <c r="FM1" s="976"/>
      <c r="FN1" s="976"/>
      <c r="FO1" s="976"/>
      <c r="FP1" s="976"/>
      <c r="FQ1" s="976"/>
      <c r="FR1" s="976"/>
      <c r="FS1" s="976"/>
      <c r="FT1" s="976"/>
      <c r="FU1" s="976"/>
      <c r="FV1" s="976"/>
      <c r="FW1" s="976"/>
      <c r="FX1" s="976"/>
      <c r="FY1" s="976"/>
      <c r="FZ1" s="976"/>
      <c r="GA1" s="976"/>
      <c r="GB1" s="976"/>
      <c r="GC1" s="976"/>
      <c r="GD1" s="976"/>
      <c r="GE1" s="976"/>
      <c r="GF1" s="976"/>
      <c r="GG1" s="976"/>
      <c r="GH1" s="976"/>
      <c r="GI1" s="976"/>
      <c r="GJ1" s="976"/>
      <c r="GK1" s="976"/>
      <c r="GL1" s="976"/>
      <c r="GM1" s="976"/>
      <c r="GN1" s="976"/>
      <c r="GO1" s="976"/>
      <c r="GP1" s="976"/>
      <c r="GQ1" s="976"/>
      <c r="GR1" s="976"/>
      <c r="GS1" s="976"/>
      <c r="GT1" s="976"/>
      <c r="GU1" s="976"/>
      <c r="GV1" s="976"/>
      <c r="GW1" s="976"/>
      <c r="GX1" s="976"/>
      <c r="GY1" s="976"/>
      <c r="GZ1" s="976"/>
      <c r="HA1" s="976"/>
      <c r="HB1" s="976"/>
      <c r="HC1" s="976"/>
      <c r="HD1" s="976"/>
      <c r="HE1" s="976"/>
      <c r="HF1" s="976"/>
      <c r="HG1" s="976"/>
      <c r="HH1" s="976"/>
      <c r="HI1" s="976"/>
      <c r="HJ1" s="976"/>
      <c r="HK1" s="976"/>
      <c r="HL1" s="976"/>
      <c r="HM1" s="976"/>
      <c r="HN1" s="976"/>
      <c r="HO1" s="976"/>
      <c r="HP1" s="976"/>
      <c r="HQ1" s="976"/>
      <c r="HR1" s="976"/>
      <c r="HS1" s="976"/>
      <c r="HT1" s="976"/>
      <c r="HU1" s="976"/>
      <c r="HV1" s="976"/>
      <c r="HW1" s="976"/>
      <c r="HX1" s="976"/>
      <c r="HY1" s="976"/>
      <c r="HZ1" s="976"/>
      <c r="IA1" s="976"/>
      <c r="IB1" s="976"/>
      <c r="IC1" s="976"/>
      <c r="ID1" s="976"/>
      <c r="IE1" s="976"/>
      <c r="IF1" s="976"/>
      <c r="IG1" s="976"/>
      <c r="IH1" s="976"/>
      <c r="II1" s="976"/>
      <c r="IJ1" s="976"/>
      <c r="IK1" s="976"/>
      <c r="IL1" s="976"/>
      <c r="IM1" s="976"/>
      <c r="IN1" s="976"/>
      <c r="IO1" s="976"/>
      <c r="IP1" s="976"/>
      <c r="IQ1" s="976"/>
      <c r="IR1" s="976"/>
      <c r="IS1" s="976"/>
      <c r="IT1" s="976"/>
      <c r="IU1" s="976"/>
      <c r="IV1" s="976"/>
      <c r="IW1" s="976"/>
      <c r="IX1" s="976"/>
      <c r="IY1" s="976"/>
      <c r="IZ1" s="976"/>
      <c r="JA1" s="976"/>
      <c r="JB1" s="976"/>
      <c r="JC1" s="976"/>
      <c r="JD1" s="976"/>
      <c r="JE1" s="976"/>
      <c r="JF1" s="976"/>
      <c r="JG1" s="976"/>
      <c r="JH1" s="976"/>
      <c r="JI1" s="976"/>
      <c r="JJ1" s="976"/>
      <c r="JK1" s="976"/>
      <c r="JL1" s="976"/>
      <c r="JM1" s="976"/>
      <c r="JN1" s="976"/>
      <c r="JO1" s="976"/>
      <c r="JP1" s="976"/>
      <c r="JQ1" s="976"/>
      <c r="JR1" s="976"/>
      <c r="JS1" s="976"/>
      <c r="JT1" s="976"/>
      <c r="JU1" s="976"/>
      <c r="JV1" s="976"/>
      <c r="JW1" s="976"/>
      <c r="JX1" s="976"/>
      <c r="JY1" s="976"/>
      <c r="JZ1" s="976"/>
      <c r="KA1" s="976"/>
      <c r="KB1" s="976"/>
      <c r="KC1" s="976"/>
      <c r="KD1" s="976"/>
      <c r="KE1" s="976"/>
      <c r="KF1" s="976"/>
      <c r="KG1" s="976"/>
      <c r="KH1" s="976"/>
      <c r="KI1" s="976"/>
      <c r="KJ1" s="976"/>
      <c r="KK1" s="976"/>
      <c r="KL1" s="976"/>
      <c r="KM1" s="976"/>
      <c r="KN1" s="976"/>
      <c r="KO1" s="976"/>
      <c r="KP1" s="976"/>
      <c r="KQ1" s="976"/>
      <c r="KR1" s="976"/>
      <c r="KS1" s="976"/>
      <c r="KT1" s="976"/>
      <c r="KU1" s="976"/>
      <c r="KV1" s="976"/>
      <c r="KW1" s="976"/>
      <c r="KX1" s="976"/>
      <c r="KY1" s="976"/>
      <c r="KZ1" s="976"/>
      <c r="LA1" s="976"/>
      <c r="LB1" s="976"/>
      <c r="LC1" s="976"/>
      <c r="LD1" s="976"/>
      <c r="LE1" s="976"/>
      <c r="LF1" s="976"/>
      <c r="LG1" s="976"/>
      <c r="LH1" s="976"/>
      <c r="LI1" s="976"/>
      <c r="LJ1" s="976"/>
      <c r="LK1" s="976"/>
      <c r="LL1" s="976"/>
      <c r="LM1" s="976"/>
      <c r="LN1" s="976"/>
      <c r="LO1" s="976"/>
      <c r="LP1" s="976"/>
      <c r="LQ1" s="976"/>
      <c r="LR1" s="976"/>
      <c r="LS1" s="976"/>
      <c r="LT1" s="976"/>
      <c r="LU1" s="976"/>
      <c r="LV1" s="976"/>
      <c r="LW1" s="976"/>
      <c r="LX1" s="976"/>
      <c r="LY1" s="976"/>
      <c r="LZ1" s="976"/>
      <c r="MA1" s="976"/>
      <c r="MB1" s="976"/>
      <c r="MC1" s="976"/>
      <c r="MD1" s="976"/>
      <c r="ME1" s="976"/>
      <c r="MF1" s="976"/>
      <c r="MG1" s="976"/>
      <c r="MH1" s="976"/>
      <c r="MI1" s="976"/>
      <c r="MJ1" s="976"/>
      <c r="MK1" s="976"/>
      <c r="ML1" s="976"/>
      <c r="MM1" s="976"/>
      <c r="MN1" s="976"/>
      <c r="MO1" s="976"/>
      <c r="MP1" s="976"/>
      <c r="MQ1" s="976"/>
      <c r="MR1" s="976"/>
      <c r="MS1" s="976"/>
      <c r="MT1" s="976"/>
      <c r="MU1" s="976"/>
      <c r="MV1" s="976"/>
      <c r="MW1" s="976"/>
      <c r="MX1" s="976"/>
      <c r="MY1" s="976"/>
      <c r="MZ1" s="976"/>
      <c r="NA1" s="976"/>
      <c r="NB1" s="976"/>
      <c r="NC1" s="976"/>
      <c r="ND1" s="976"/>
      <c r="NE1" s="976"/>
      <c r="NF1" s="976"/>
      <c r="NG1" s="976"/>
      <c r="NH1" s="976"/>
      <c r="NI1" s="976"/>
      <c r="NJ1" s="976"/>
      <c r="NK1" s="976"/>
      <c r="NL1" s="976"/>
      <c r="NM1" s="976"/>
      <c r="NN1" s="976"/>
      <c r="NO1" s="976"/>
      <c r="NP1" s="976"/>
      <c r="NQ1" s="976"/>
      <c r="NR1" s="976"/>
      <c r="NS1" s="976"/>
      <c r="NT1" s="976"/>
      <c r="NU1" s="976"/>
      <c r="NV1" s="976"/>
      <c r="NW1" s="976"/>
      <c r="NX1" s="976"/>
      <c r="NY1" s="976"/>
      <c r="NZ1" s="976"/>
      <c r="OA1" s="976"/>
      <c r="OB1" s="976"/>
      <c r="OC1" s="976"/>
      <c r="OD1" s="976"/>
      <c r="OE1" s="976"/>
      <c r="OF1" s="976"/>
      <c r="OG1" s="976"/>
      <c r="OH1" s="976"/>
      <c r="OI1" s="976"/>
      <c r="OJ1" s="976"/>
      <c r="OK1" s="976"/>
      <c r="OL1" s="976"/>
      <c r="OM1" s="976"/>
      <c r="ON1" s="976"/>
      <c r="OO1" s="976"/>
      <c r="OP1" s="976"/>
      <c r="OQ1" s="976"/>
      <c r="OR1" s="976"/>
      <c r="OS1" s="976"/>
      <c r="OT1" s="976"/>
      <c r="OU1" s="976"/>
      <c r="OV1" s="976"/>
      <c r="OW1" s="976"/>
      <c r="OX1" s="976"/>
      <c r="OY1" s="976"/>
      <c r="OZ1" s="976"/>
      <c r="PA1" s="976"/>
      <c r="PB1" s="976"/>
      <c r="PC1" s="976"/>
      <c r="PD1" s="976"/>
      <c r="PE1" s="976"/>
      <c r="PF1" s="976"/>
      <c r="PG1" s="976"/>
      <c r="PH1" s="976"/>
      <c r="PI1" s="976"/>
      <c r="PJ1" s="976"/>
      <c r="PK1" s="976"/>
      <c r="PL1" s="976"/>
      <c r="PM1" s="976"/>
      <c r="PN1" s="976"/>
      <c r="PO1" s="976"/>
      <c r="PP1" s="976"/>
      <c r="PQ1" s="976"/>
      <c r="PR1" s="976"/>
      <c r="PS1" s="976"/>
      <c r="PT1" s="976"/>
      <c r="PU1" s="976"/>
      <c r="PV1" s="976"/>
      <c r="PW1" s="976"/>
      <c r="PX1" s="976"/>
      <c r="PY1" s="976"/>
      <c r="PZ1" s="976"/>
      <c r="QA1" s="976"/>
      <c r="QB1" s="976"/>
      <c r="QC1" s="976"/>
      <c r="QD1" s="976"/>
      <c r="QE1" s="976"/>
      <c r="QF1" s="976"/>
      <c r="QG1" s="976"/>
      <c r="QH1" s="976"/>
      <c r="QI1" s="976"/>
      <c r="QJ1" s="976"/>
      <c r="QK1" s="976"/>
      <c r="QL1" s="976"/>
      <c r="QM1" s="976"/>
      <c r="QN1" s="976"/>
      <c r="QO1" s="976"/>
      <c r="QP1" s="976"/>
      <c r="QQ1" s="976"/>
      <c r="QR1" s="976"/>
      <c r="QS1" s="976"/>
      <c r="QT1" s="976"/>
      <c r="QU1" s="976"/>
      <c r="QV1" s="976"/>
      <c r="QW1" s="976"/>
      <c r="QX1" s="976"/>
      <c r="QY1" s="976"/>
      <c r="QZ1" s="976"/>
      <c r="RA1" s="976"/>
      <c r="RB1" s="976"/>
      <c r="RC1" s="976"/>
      <c r="RD1" s="976"/>
      <c r="RE1" s="976"/>
      <c r="RF1" s="976"/>
      <c r="RG1" s="976"/>
      <c r="RH1" s="976"/>
      <c r="RI1" s="976"/>
      <c r="RJ1" s="976"/>
      <c r="RK1" s="976"/>
      <c r="RL1" s="976"/>
      <c r="RM1" s="976"/>
      <c r="RN1" s="976"/>
      <c r="RO1" s="976"/>
      <c r="RP1" s="976"/>
      <c r="RQ1" s="976"/>
      <c r="RR1" s="976"/>
      <c r="RS1" s="976"/>
      <c r="RT1" s="976"/>
      <c r="RU1" s="976"/>
      <c r="RV1" s="976"/>
      <c r="RW1" s="976"/>
      <c r="RX1" s="976"/>
      <c r="RY1" s="976"/>
      <c r="RZ1" s="976"/>
      <c r="SA1" s="976"/>
      <c r="SB1" s="976"/>
      <c r="SC1" s="976"/>
      <c r="SD1" s="976"/>
      <c r="SE1" s="976"/>
      <c r="SF1" s="976"/>
      <c r="SG1" s="976"/>
      <c r="SH1" s="976"/>
      <c r="SI1" s="976"/>
      <c r="SJ1" s="976"/>
      <c r="SK1" s="976"/>
      <c r="SL1" s="976"/>
      <c r="SM1" s="976"/>
      <c r="SN1" s="976"/>
      <c r="SO1" s="976"/>
      <c r="SP1" s="976"/>
      <c r="SQ1" s="976"/>
      <c r="SR1" s="976"/>
      <c r="SS1" s="976"/>
      <c r="ST1" s="976"/>
      <c r="SU1" s="976"/>
      <c r="SV1" s="976"/>
      <c r="SW1" s="976"/>
      <c r="SX1" s="976"/>
      <c r="SY1" s="976"/>
      <c r="SZ1" s="976"/>
      <c r="TA1" s="976"/>
      <c r="TB1" s="976"/>
      <c r="TC1" s="976"/>
      <c r="TD1" s="976"/>
      <c r="TE1" s="976"/>
      <c r="TF1" s="976"/>
      <c r="TG1" s="976"/>
      <c r="TH1" s="976"/>
      <c r="TI1" s="976"/>
      <c r="TJ1" s="976"/>
      <c r="TK1" s="976"/>
      <c r="TL1" s="976"/>
      <c r="TM1" s="976"/>
      <c r="TN1" s="976"/>
      <c r="TO1" s="976"/>
      <c r="TP1" s="976"/>
      <c r="TQ1" s="976"/>
      <c r="TR1" s="976"/>
      <c r="TS1" s="976"/>
      <c r="TT1" s="976"/>
      <c r="TU1" s="976"/>
      <c r="TV1" s="976"/>
      <c r="TW1" s="976"/>
      <c r="TX1" s="976"/>
      <c r="TY1" s="976"/>
      <c r="TZ1" s="976"/>
      <c r="UA1" s="976"/>
      <c r="UB1" s="976"/>
      <c r="UC1" s="976"/>
      <c r="UD1" s="976"/>
      <c r="UE1" s="976"/>
      <c r="UF1" s="976"/>
      <c r="UG1" s="976"/>
      <c r="UH1" s="976"/>
      <c r="UI1" s="976"/>
      <c r="UJ1" s="976"/>
      <c r="UK1" s="976"/>
      <c r="UL1" s="976"/>
      <c r="UM1" s="976"/>
      <c r="UN1" s="976"/>
      <c r="UO1" s="976"/>
      <c r="UP1" s="976"/>
      <c r="UQ1" s="976"/>
      <c r="UR1" s="976"/>
      <c r="US1" s="976"/>
      <c r="UT1" s="976"/>
      <c r="UU1" s="976"/>
      <c r="UV1" s="976"/>
      <c r="UW1" s="976"/>
      <c r="UX1" s="976"/>
      <c r="UY1" s="976"/>
      <c r="UZ1" s="976"/>
      <c r="VA1" s="976"/>
      <c r="VB1" s="976"/>
      <c r="VC1" s="976"/>
      <c r="VD1" s="976"/>
      <c r="VE1" s="976"/>
      <c r="VF1" s="976"/>
      <c r="VG1" s="976"/>
      <c r="VH1" s="976"/>
      <c r="VI1" s="976"/>
      <c r="VJ1" s="976"/>
      <c r="VK1" s="976"/>
      <c r="VL1" s="976"/>
      <c r="VM1" s="976"/>
      <c r="VN1" s="976"/>
      <c r="VO1" s="976"/>
      <c r="VP1" s="976"/>
      <c r="VQ1" s="976"/>
      <c r="VR1" s="976"/>
      <c r="VS1" s="976"/>
      <c r="VT1" s="976"/>
      <c r="VU1" s="976"/>
      <c r="VV1" s="976"/>
      <c r="VW1" s="976"/>
      <c r="VX1" s="976"/>
      <c r="VY1" s="976"/>
      <c r="VZ1" s="976"/>
      <c r="WA1" s="976"/>
      <c r="WB1" s="976"/>
      <c r="WC1" s="976"/>
      <c r="WD1" s="976"/>
      <c r="WE1" s="976"/>
      <c r="WF1" s="976"/>
      <c r="WG1" s="976"/>
      <c r="WH1" s="976"/>
      <c r="WI1" s="976"/>
      <c r="WJ1" s="976"/>
      <c r="WK1" s="976"/>
      <c r="WL1" s="976"/>
      <c r="WM1" s="976"/>
      <c r="WN1" s="976"/>
      <c r="WO1" s="976"/>
      <c r="WP1" s="976"/>
      <c r="WQ1" s="976"/>
      <c r="WR1" s="976"/>
      <c r="WS1" s="976"/>
      <c r="WT1" s="976"/>
      <c r="WU1" s="976"/>
      <c r="WV1" s="976"/>
      <c r="WW1" s="976"/>
      <c r="WX1" s="976"/>
      <c r="WY1" s="976"/>
      <c r="WZ1" s="976"/>
      <c r="XA1" s="976"/>
      <c r="XB1" s="976"/>
      <c r="XC1" s="976"/>
      <c r="XD1" s="976"/>
      <c r="XE1" s="976"/>
      <c r="XF1" s="976"/>
      <c r="XG1" s="976"/>
      <c r="XH1" s="976"/>
      <c r="XI1" s="976"/>
      <c r="XJ1" s="976"/>
      <c r="XK1" s="976"/>
      <c r="XL1" s="976"/>
      <c r="XM1" s="976"/>
      <c r="XN1" s="976"/>
      <c r="XO1" s="976"/>
      <c r="XP1" s="976"/>
      <c r="XQ1" s="976"/>
      <c r="XR1" s="976"/>
      <c r="XS1" s="976"/>
      <c r="XT1" s="976"/>
      <c r="XU1" s="976"/>
      <c r="XV1" s="976"/>
      <c r="XW1" s="976"/>
      <c r="XX1" s="976"/>
      <c r="XY1" s="976"/>
      <c r="XZ1" s="976"/>
      <c r="YA1" s="976"/>
      <c r="YB1" s="976"/>
      <c r="YC1" s="976"/>
      <c r="YD1" s="976"/>
      <c r="YE1" s="976"/>
      <c r="YF1" s="976"/>
      <c r="YG1" s="976"/>
      <c r="YH1" s="976"/>
      <c r="YI1" s="976"/>
      <c r="YJ1" s="976"/>
      <c r="YK1" s="976"/>
      <c r="YL1" s="976"/>
      <c r="YM1" s="976"/>
      <c r="YN1" s="976"/>
      <c r="YO1" s="976"/>
      <c r="YP1" s="976"/>
      <c r="YQ1" s="976"/>
      <c r="YR1" s="976"/>
      <c r="YS1" s="976"/>
      <c r="YT1" s="976"/>
      <c r="YU1" s="976"/>
      <c r="YV1" s="976"/>
      <c r="YW1" s="976"/>
      <c r="YX1" s="976"/>
      <c r="YY1" s="976"/>
      <c r="YZ1" s="976"/>
      <c r="ZA1" s="976"/>
      <c r="ZB1" s="976"/>
      <c r="ZC1" s="976"/>
      <c r="ZD1" s="976"/>
      <c r="ZE1" s="976"/>
      <c r="ZF1" s="976"/>
      <c r="ZG1" s="976"/>
      <c r="ZH1" s="976"/>
      <c r="ZI1" s="976"/>
      <c r="ZJ1" s="976"/>
      <c r="ZK1" s="976"/>
      <c r="ZL1" s="976"/>
      <c r="ZM1" s="976"/>
      <c r="ZN1" s="976"/>
      <c r="ZO1" s="976"/>
      <c r="ZP1" s="976"/>
      <c r="ZQ1" s="976"/>
      <c r="ZR1" s="976"/>
      <c r="ZS1" s="976"/>
      <c r="ZT1" s="976"/>
      <c r="ZU1" s="976"/>
      <c r="ZV1" s="976"/>
      <c r="ZW1" s="976"/>
      <c r="ZX1" s="976"/>
      <c r="ZY1" s="976"/>
      <c r="ZZ1" s="976"/>
      <c r="AAA1" s="976"/>
      <c r="AAB1" s="976"/>
      <c r="AAC1" s="976"/>
      <c r="AAD1" s="976"/>
      <c r="AAE1" s="976"/>
      <c r="AAF1" s="976"/>
      <c r="AAG1" s="976"/>
      <c r="AAH1" s="976"/>
      <c r="AAI1" s="976"/>
      <c r="AAJ1" s="976"/>
      <c r="AAK1" s="976"/>
      <c r="AAL1" s="976"/>
      <c r="AAM1" s="976"/>
      <c r="AAN1" s="976"/>
      <c r="AAO1" s="976"/>
      <c r="AAP1" s="976"/>
      <c r="AAQ1" s="976"/>
      <c r="AAR1" s="976"/>
      <c r="AAS1" s="976"/>
      <c r="AAT1" s="976"/>
      <c r="AAU1" s="976"/>
      <c r="AAV1" s="976"/>
      <c r="AAW1" s="976"/>
      <c r="AAX1" s="976"/>
      <c r="AAY1" s="976"/>
      <c r="AAZ1" s="976"/>
      <c r="ABA1" s="976"/>
      <c r="ABB1" s="976"/>
      <c r="ABC1" s="976"/>
      <c r="ABD1" s="976"/>
      <c r="ABE1" s="976"/>
      <c r="ABF1" s="976"/>
      <c r="ABG1" s="976"/>
      <c r="ABH1" s="976"/>
      <c r="ABI1" s="976"/>
      <c r="ABJ1" s="976"/>
      <c r="ABK1" s="976"/>
      <c r="ABL1" s="976"/>
      <c r="ABM1" s="976"/>
      <c r="ABN1" s="976"/>
      <c r="ABO1" s="976"/>
      <c r="ABP1" s="976"/>
      <c r="ABQ1" s="976"/>
      <c r="ABR1" s="976"/>
      <c r="ABS1" s="976"/>
      <c r="ABT1" s="976"/>
      <c r="ABU1" s="976"/>
      <c r="ABV1" s="976"/>
      <c r="ABW1" s="976"/>
      <c r="ABX1" s="976"/>
      <c r="ABY1" s="976"/>
      <c r="ABZ1" s="976"/>
      <c r="ACA1" s="976"/>
      <c r="ACB1" s="976"/>
      <c r="ACC1" s="976"/>
      <c r="ACD1" s="976"/>
      <c r="ACE1" s="976"/>
      <c r="ACF1" s="976"/>
      <c r="ACG1" s="976"/>
      <c r="ACH1" s="976"/>
      <c r="ACI1" s="976"/>
      <c r="ACJ1" s="976"/>
      <c r="ACK1" s="976"/>
      <c r="ACL1" s="976"/>
      <c r="ACM1" s="976"/>
      <c r="ACN1" s="976"/>
      <c r="ACO1" s="976"/>
      <c r="ACP1" s="976"/>
      <c r="ACQ1" s="976"/>
      <c r="ACR1" s="976"/>
      <c r="ACS1" s="976"/>
      <c r="ACT1" s="976"/>
      <c r="ACU1" s="976"/>
      <c r="ACV1" s="976"/>
      <c r="ACW1" s="976"/>
      <c r="ACX1" s="976"/>
      <c r="ACY1" s="976"/>
      <c r="ACZ1" s="976"/>
      <c r="ADA1" s="976"/>
      <c r="ADB1" s="976"/>
      <c r="ADC1" s="976"/>
      <c r="ADD1" s="976"/>
      <c r="ADE1" s="976"/>
      <c r="ADF1" s="976"/>
      <c r="ADG1" s="976"/>
      <c r="ADH1" s="976"/>
      <c r="ADI1" s="976"/>
      <c r="ADJ1" s="976"/>
      <c r="ADK1" s="976"/>
      <c r="ADL1" s="976"/>
      <c r="ADM1" s="976"/>
      <c r="ADN1" s="976"/>
      <c r="ADO1" s="976"/>
      <c r="ADP1" s="976"/>
      <c r="ADQ1" s="976"/>
      <c r="ADR1" s="976"/>
      <c r="ADS1" s="976"/>
      <c r="ADT1" s="976"/>
      <c r="ADU1" s="976"/>
      <c r="ADV1" s="976"/>
      <c r="ADW1" s="976"/>
      <c r="ADX1" s="976"/>
      <c r="ADY1" s="976"/>
      <c r="ADZ1" s="976"/>
      <c r="AEA1" s="976"/>
      <c r="AEB1" s="976"/>
      <c r="AEC1" s="976"/>
      <c r="AED1" s="976"/>
      <c r="AEE1" s="976"/>
      <c r="AEF1" s="976"/>
      <c r="AEG1" s="976"/>
      <c r="AEH1" s="976"/>
      <c r="AEI1" s="976"/>
      <c r="AEJ1" s="976"/>
      <c r="AEK1" s="976"/>
      <c r="AEL1" s="976"/>
      <c r="AEM1" s="976"/>
      <c r="AEN1" s="976"/>
      <c r="AEO1" s="976"/>
      <c r="AEP1" s="976"/>
      <c r="AEQ1" s="976"/>
      <c r="AER1" s="976"/>
      <c r="AES1" s="976"/>
      <c r="AET1" s="976"/>
      <c r="AEU1" s="976"/>
      <c r="AEV1" s="976"/>
      <c r="AEW1" s="976"/>
      <c r="AEX1" s="976"/>
      <c r="AEY1" s="976"/>
      <c r="AEZ1" s="976"/>
      <c r="AFA1" s="976"/>
      <c r="AFB1" s="976"/>
      <c r="AFC1" s="976"/>
      <c r="AFD1" s="976"/>
      <c r="AFE1" s="976"/>
      <c r="AFF1" s="976"/>
      <c r="AFG1" s="976"/>
      <c r="AFH1" s="976"/>
      <c r="AFI1" s="976"/>
      <c r="AFJ1" s="976"/>
      <c r="AFK1" s="976"/>
      <c r="AFL1" s="976"/>
      <c r="AFM1" s="976"/>
      <c r="AFN1" s="976"/>
      <c r="AFO1" s="976"/>
      <c r="AFP1" s="976"/>
      <c r="AFQ1" s="976"/>
      <c r="AFR1" s="976"/>
      <c r="AFS1" s="976"/>
      <c r="AFT1" s="976"/>
      <c r="AFU1" s="976"/>
      <c r="AFV1" s="976"/>
      <c r="AFW1" s="976"/>
      <c r="AFX1" s="976"/>
      <c r="AFY1" s="976"/>
      <c r="AFZ1" s="976"/>
      <c r="AGA1" s="976"/>
      <c r="AGB1" s="976"/>
      <c r="AGC1" s="976"/>
      <c r="AGD1" s="976"/>
      <c r="AGE1" s="976"/>
      <c r="AGF1" s="976"/>
      <c r="AGG1" s="976"/>
      <c r="AGH1" s="976"/>
      <c r="AGI1" s="976"/>
      <c r="AGJ1" s="976"/>
      <c r="AGK1" s="976"/>
      <c r="AGL1" s="976"/>
      <c r="AGM1" s="976"/>
      <c r="AGN1" s="976"/>
      <c r="AGO1" s="976"/>
      <c r="AGP1" s="976"/>
      <c r="AGQ1" s="976"/>
      <c r="AGR1" s="976"/>
      <c r="AGS1" s="976"/>
      <c r="AGT1" s="976"/>
      <c r="AGU1" s="976"/>
      <c r="AGV1" s="976"/>
      <c r="AGW1" s="976"/>
      <c r="AGX1" s="976"/>
      <c r="AGY1" s="976"/>
      <c r="AGZ1" s="976"/>
      <c r="AHA1" s="976"/>
      <c r="AHB1" s="976"/>
      <c r="AHC1" s="976"/>
      <c r="AHD1" s="976"/>
      <c r="AHE1" s="976"/>
      <c r="AHF1" s="976"/>
      <c r="AHG1" s="976"/>
      <c r="AHH1" s="976"/>
      <c r="AHI1" s="976"/>
      <c r="AHJ1" s="976"/>
      <c r="AHK1" s="976"/>
      <c r="AHL1" s="976"/>
      <c r="AHM1" s="976"/>
      <c r="AHN1" s="976"/>
      <c r="AHO1" s="976"/>
      <c r="AHP1" s="976"/>
      <c r="AHQ1" s="976"/>
      <c r="AHR1" s="976"/>
      <c r="AHS1" s="976"/>
      <c r="AHT1" s="976"/>
      <c r="AHU1" s="976"/>
      <c r="AHV1" s="976"/>
      <c r="AHW1" s="976"/>
      <c r="AHX1" s="976"/>
      <c r="AHY1" s="976"/>
      <c r="AHZ1" s="976"/>
      <c r="AIA1" s="976"/>
      <c r="AIB1" s="976"/>
      <c r="AIC1" s="976"/>
      <c r="AID1" s="976"/>
      <c r="AIE1" s="976"/>
      <c r="AIF1" s="976"/>
      <c r="AIG1" s="976"/>
      <c r="AIH1" s="976"/>
      <c r="AII1" s="976"/>
      <c r="AIJ1" s="976"/>
      <c r="AIK1" s="976"/>
      <c r="AIL1" s="976"/>
      <c r="AIM1" s="976"/>
      <c r="AIN1" s="976"/>
      <c r="AIO1" s="976"/>
      <c r="AIP1" s="976"/>
      <c r="AIQ1" s="976"/>
      <c r="AIR1" s="976"/>
      <c r="AIS1" s="976"/>
      <c r="AIT1" s="976"/>
      <c r="AIU1" s="976"/>
      <c r="AIV1" s="976"/>
      <c r="AIW1" s="976"/>
      <c r="AIX1" s="976"/>
      <c r="AIY1" s="976"/>
      <c r="AIZ1" s="976"/>
      <c r="AJA1" s="976"/>
      <c r="AJB1" s="976"/>
      <c r="AJC1" s="976"/>
      <c r="AJD1" s="976"/>
      <c r="AJE1" s="976"/>
      <c r="AJF1" s="976"/>
      <c r="AJG1" s="976"/>
      <c r="AJH1" s="976"/>
      <c r="AJI1" s="976"/>
      <c r="AJJ1" s="976"/>
      <c r="AJK1" s="976"/>
      <c r="AJL1" s="976"/>
      <c r="AJM1" s="976"/>
      <c r="AJN1" s="976"/>
      <c r="AJO1" s="976"/>
      <c r="AJP1" s="976"/>
      <c r="AJQ1" s="976"/>
      <c r="AJR1" s="976"/>
      <c r="AJS1" s="976"/>
      <c r="AJT1" s="976"/>
      <c r="AJU1" s="976"/>
      <c r="AJV1" s="976"/>
      <c r="AJW1" s="976"/>
      <c r="AJX1" s="976"/>
      <c r="AJY1" s="976"/>
      <c r="AJZ1" s="976"/>
      <c r="AKA1" s="976"/>
      <c r="AKB1" s="976"/>
      <c r="AKC1" s="976"/>
      <c r="AKD1" s="976"/>
      <c r="AKE1" s="976"/>
      <c r="AKF1" s="976"/>
      <c r="AKG1" s="976"/>
      <c r="AKH1" s="976"/>
      <c r="AKI1" s="976"/>
      <c r="AKJ1" s="976"/>
      <c r="AKK1" s="976"/>
      <c r="AKL1" s="976"/>
      <c r="AKM1" s="976"/>
      <c r="AKN1" s="976"/>
      <c r="AKO1" s="976"/>
      <c r="AKP1" s="976"/>
      <c r="AKQ1" s="976"/>
      <c r="AKR1" s="976"/>
      <c r="AKS1" s="976"/>
      <c r="AKT1" s="976"/>
      <c r="AKU1" s="976"/>
      <c r="AKV1" s="976"/>
      <c r="AKW1" s="976"/>
      <c r="AKX1" s="976"/>
      <c r="AKY1" s="976"/>
      <c r="AKZ1" s="976"/>
      <c r="ALA1" s="976"/>
      <c r="ALB1" s="976"/>
      <c r="ALC1" s="976"/>
      <c r="ALD1" s="976"/>
      <c r="ALE1" s="976"/>
      <c r="ALF1" s="976"/>
      <c r="ALG1" s="976"/>
      <c r="ALH1" s="976"/>
      <c r="ALI1" s="976"/>
      <c r="ALJ1" s="976"/>
      <c r="ALK1" s="976"/>
      <c r="ALL1" s="976"/>
      <c r="ALM1" s="976"/>
      <c r="ALN1" s="976"/>
      <c r="ALO1" s="976"/>
      <c r="ALP1" s="976"/>
      <c r="ALQ1" s="976"/>
      <c r="ALR1" s="976"/>
      <c r="ALS1" s="976"/>
      <c r="ALT1" s="976"/>
      <c r="ALU1" s="976"/>
      <c r="ALV1" s="976"/>
      <c r="ALW1" s="976"/>
      <c r="ALX1" s="976"/>
      <c r="ALY1" s="976"/>
      <c r="ALZ1" s="976"/>
      <c r="AMA1" s="976"/>
      <c r="AMB1" s="976"/>
      <c r="AMC1" s="976"/>
      <c r="AMD1" s="976"/>
      <c r="AME1" s="976"/>
      <c r="AMF1" s="976"/>
      <c r="AMG1" s="976"/>
      <c r="AMH1" s="976"/>
      <c r="AMI1" s="976"/>
      <c r="AMJ1" s="976"/>
      <c r="AMK1" s="976"/>
      <c r="AML1" s="976"/>
      <c r="AMM1" s="976"/>
      <c r="AMN1" s="976"/>
      <c r="AMO1" s="976"/>
      <c r="AMP1" s="976"/>
      <c r="AMQ1" s="976"/>
      <c r="AMR1" s="976"/>
      <c r="AMS1" s="976"/>
      <c r="AMT1" s="976"/>
      <c r="AMU1" s="976"/>
      <c r="AMV1" s="976"/>
      <c r="AMW1" s="976"/>
      <c r="AMX1" s="976"/>
      <c r="AMY1" s="976"/>
      <c r="AMZ1" s="976"/>
      <c r="ANA1" s="976"/>
      <c r="ANB1" s="976"/>
      <c r="ANC1" s="976"/>
      <c r="AND1" s="976"/>
      <c r="ANE1" s="976"/>
      <c r="ANF1" s="976"/>
      <c r="ANG1" s="976"/>
      <c r="ANH1" s="976"/>
      <c r="ANI1" s="976"/>
      <c r="ANJ1" s="976"/>
      <c r="ANK1" s="976"/>
      <c r="ANL1" s="976"/>
      <c r="ANM1" s="976"/>
      <c r="ANN1" s="976"/>
      <c r="ANO1" s="976"/>
      <c r="ANP1" s="976"/>
      <c r="ANQ1" s="976"/>
      <c r="ANR1" s="976"/>
      <c r="ANS1" s="976"/>
      <c r="ANT1" s="976"/>
      <c r="ANU1" s="976"/>
      <c r="ANV1" s="976"/>
      <c r="ANW1" s="976"/>
      <c r="ANX1" s="976"/>
      <c r="ANY1" s="976"/>
      <c r="ANZ1" s="976"/>
      <c r="AOA1" s="976"/>
      <c r="AOB1" s="976"/>
      <c r="AOC1" s="976"/>
      <c r="AOD1" s="976"/>
      <c r="AOE1" s="976"/>
      <c r="AOF1" s="976"/>
      <c r="AOG1" s="976"/>
      <c r="AOH1" s="976"/>
      <c r="AOI1" s="976"/>
      <c r="AOJ1" s="976"/>
      <c r="AOK1" s="976"/>
      <c r="AOL1" s="976"/>
      <c r="AOM1" s="976"/>
      <c r="AON1" s="976"/>
      <c r="AOO1" s="976"/>
      <c r="AOP1" s="976"/>
      <c r="AOQ1" s="976"/>
      <c r="AOR1" s="976"/>
      <c r="AOS1" s="976"/>
      <c r="AOT1" s="976"/>
      <c r="AOU1" s="976"/>
      <c r="AOV1" s="976"/>
      <c r="AOW1" s="976"/>
      <c r="AOX1" s="976"/>
      <c r="AOY1" s="976"/>
      <c r="AOZ1" s="976"/>
      <c r="APA1" s="976"/>
      <c r="APB1" s="976"/>
      <c r="APC1" s="976"/>
      <c r="APD1" s="976"/>
      <c r="APE1" s="976"/>
      <c r="APF1" s="976"/>
      <c r="APG1" s="976"/>
      <c r="APH1" s="976"/>
      <c r="API1" s="976"/>
      <c r="APJ1" s="976"/>
      <c r="APK1" s="976"/>
      <c r="APL1" s="976"/>
      <c r="APM1" s="976"/>
      <c r="APN1" s="976"/>
      <c r="APO1" s="976"/>
      <c r="APP1" s="976"/>
      <c r="APQ1" s="976"/>
      <c r="APR1" s="976"/>
      <c r="APS1" s="976"/>
      <c r="APT1" s="976"/>
      <c r="APU1" s="976"/>
      <c r="APV1" s="976"/>
      <c r="APW1" s="976"/>
      <c r="APX1" s="976"/>
      <c r="APY1" s="976"/>
      <c r="APZ1" s="976"/>
      <c r="AQA1" s="976"/>
      <c r="AQB1" s="976"/>
      <c r="AQC1" s="976"/>
      <c r="AQD1" s="976"/>
      <c r="AQE1" s="976"/>
      <c r="AQF1" s="976"/>
      <c r="AQG1" s="976"/>
      <c r="AQH1" s="976"/>
      <c r="AQI1" s="976"/>
      <c r="AQJ1" s="976"/>
      <c r="AQK1" s="976"/>
      <c r="AQL1" s="976"/>
      <c r="AQM1" s="976"/>
      <c r="AQN1" s="976"/>
      <c r="AQO1" s="976"/>
      <c r="AQP1" s="976"/>
      <c r="AQQ1" s="976"/>
      <c r="AQR1" s="976"/>
      <c r="AQS1" s="976"/>
      <c r="AQT1" s="976"/>
      <c r="AQU1" s="976"/>
      <c r="AQV1" s="976"/>
      <c r="AQW1" s="976"/>
      <c r="AQX1" s="976"/>
      <c r="AQY1" s="976"/>
      <c r="AQZ1" s="976"/>
      <c r="ARA1" s="976"/>
      <c r="ARB1" s="976"/>
      <c r="ARC1" s="976"/>
      <c r="ARD1" s="976"/>
      <c r="ARE1" s="976"/>
      <c r="ARF1" s="976"/>
      <c r="ARG1" s="976"/>
      <c r="ARH1" s="976"/>
      <c r="ARI1" s="976"/>
      <c r="ARJ1" s="976"/>
      <c r="ARK1" s="976"/>
      <c r="ARL1" s="976"/>
      <c r="ARM1" s="976"/>
      <c r="ARN1" s="976"/>
      <c r="ARO1" s="976"/>
      <c r="ARP1" s="976"/>
      <c r="ARQ1" s="976"/>
      <c r="ARR1" s="976"/>
      <c r="ARS1" s="976"/>
      <c r="ART1" s="976"/>
      <c r="ARU1" s="976"/>
      <c r="ARV1" s="976"/>
      <c r="ARW1" s="976"/>
      <c r="ARX1" s="976"/>
      <c r="ARY1" s="976"/>
      <c r="ARZ1" s="976"/>
      <c r="ASA1" s="976"/>
      <c r="ASB1" s="976"/>
      <c r="ASC1" s="976"/>
      <c r="ASD1" s="976"/>
      <c r="ASE1" s="976"/>
      <c r="ASF1" s="976"/>
      <c r="ASG1" s="976"/>
      <c r="ASH1" s="976"/>
      <c r="ASI1" s="976"/>
      <c r="ASJ1" s="976"/>
      <c r="ASK1" s="976"/>
      <c r="ASL1" s="976"/>
      <c r="ASM1" s="976"/>
      <c r="ASN1" s="976"/>
      <c r="ASO1" s="976"/>
      <c r="ASP1" s="976"/>
      <c r="ASQ1" s="976"/>
      <c r="ASR1" s="976"/>
      <c r="ASS1" s="976"/>
      <c r="AST1" s="976"/>
      <c r="ASU1" s="976"/>
      <c r="ASV1" s="976"/>
      <c r="ASW1" s="976"/>
      <c r="ASX1" s="976"/>
      <c r="ASY1" s="976"/>
      <c r="ASZ1" s="976"/>
      <c r="ATA1" s="976"/>
      <c r="ATB1" s="976"/>
      <c r="ATC1" s="976"/>
      <c r="ATD1" s="976"/>
      <c r="ATE1" s="976"/>
      <c r="ATF1" s="976"/>
      <c r="ATG1" s="976"/>
      <c r="ATH1" s="976"/>
      <c r="ATI1" s="976"/>
      <c r="ATJ1" s="976"/>
      <c r="ATK1" s="976"/>
      <c r="ATL1" s="976"/>
      <c r="ATM1" s="976"/>
      <c r="ATN1" s="976"/>
      <c r="ATO1" s="976"/>
      <c r="ATP1" s="976"/>
      <c r="ATQ1" s="976"/>
      <c r="ATR1" s="976"/>
      <c r="ATS1" s="976"/>
      <c r="ATT1" s="976"/>
      <c r="ATU1" s="976"/>
      <c r="ATV1" s="976"/>
      <c r="ATW1" s="976"/>
      <c r="ATX1" s="976"/>
      <c r="ATY1" s="976"/>
      <c r="ATZ1" s="976"/>
      <c r="AUA1" s="976"/>
      <c r="AUB1" s="976"/>
      <c r="AUC1" s="976"/>
      <c r="AUD1" s="976"/>
      <c r="AUE1" s="976"/>
      <c r="AUF1" s="976"/>
      <c r="AUG1" s="976"/>
      <c r="AUH1" s="976"/>
      <c r="AUI1" s="976"/>
      <c r="AUJ1" s="976"/>
      <c r="AUK1" s="976"/>
      <c r="AUL1" s="976"/>
      <c r="AUM1" s="976"/>
      <c r="AUN1" s="976"/>
      <c r="AUO1" s="976"/>
      <c r="AUP1" s="976"/>
      <c r="AUQ1" s="976"/>
      <c r="AUR1" s="976"/>
      <c r="AUS1" s="976"/>
      <c r="AUT1" s="976"/>
      <c r="AUU1" s="976"/>
      <c r="AUV1" s="976"/>
      <c r="AUW1" s="976"/>
      <c r="AUX1" s="976"/>
      <c r="AUY1" s="976"/>
      <c r="AUZ1" s="976"/>
      <c r="AVA1" s="976"/>
      <c r="AVB1" s="976"/>
      <c r="AVC1" s="976"/>
      <c r="AVD1" s="976"/>
      <c r="AVE1" s="976"/>
      <c r="AVF1" s="976"/>
      <c r="AVG1" s="976"/>
      <c r="AVH1" s="976"/>
      <c r="AVI1" s="976"/>
      <c r="AVJ1" s="976"/>
      <c r="AVK1" s="976"/>
      <c r="AVL1" s="976"/>
      <c r="AVM1" s="976"/>
      <c r="AVN1" s="976"/>
      <c r="AVO1" s="976"/>
      <c r="AVP1" s="976"/>
      <c r="AVQ1" s="976"/>
      <c r="AVR1" s="976"/>
      <c r="AVS1" s="976"/>
      <c r="AVT1" s="976"/>
      <c r="AVU1" s="976"/>
      <c r="AVV1" s="976"/>
      <c r="AVW1" s="976"/>
      <c r="AVX1" s="976"/>
      <c r="AVY1" s="976"/>
      <c r="AVZ1" s="976"/>
      <c r="AWA1" s="976"/>
      <c r="AWB1" s="976"/>
      <c r="AWC1" s="976"/>
      <c r="AWD1" s="976"/>
      <c r="AWE1" s="976"/>
      <c r="AWF1" s="976"/>
      <c r="AWG1" s="976"/>
      <c r="AWH1" s="976"/>
      <c r="AWI1" s="976"/>
      <c r="AWJ1" s="976"/>
      <c r="AWK1" s="976"/>
      <c r="AWL1" s="976"/>
      <c r="AWM1" s="976"/>
      <c r="AWN1" s="976"/>
      <c r="AWO1" s="976"/>
      <c r="AWP1" s="976"/>
      <c r="AWQ1" s="976"/>
      <c r="AWR1" s="976"/>
      <c r="AWS1" s="976"/>
      <c r="AWT1" s="976"/>
      <c r="AWU1" s="976"/>
      <c r="AWV1" s="976"/>
      <c r="AWW1" s="976"/>
      <c r="AWX1" s="976"/>
      <c r="AWY1" s="976"/>
      <c r="AWZ1" s="976"/>
      <c r="AXA1" s="976"/>
      <c r="AXB1" s="976"/>
      <c r="AXC1" s="976"/>
      <c r="AXD1" s="976"/>
      <c r="AXE1" s="976"/>
      <c r="AXF1" s="976"/>
      <c r="AXG1" s="976"/>
      <c r="AXH1" s="976"/>
      <c r="AXI1" s="976"/>
      <c r="AXJ1" s="976"/>
      <c r="AXK1" s="976"/>
      <c r="AXL1" s="976"/>
      <c r="AXM1" s="976"/>
      <c r="AXN1" s="976"/>
      <c r="AXO1" s="976"/>
      <c r="AXP1" s="976"/>
      <c r="AXQ1" s="976"/>
      <c r="AXR1" s="976"/>
      <c r="AXS1" s="976"/>
      <c r="AXT1" s="976"/>
      <c r="AXU1" s="976"/>
      <c r="AXV1" s="976"/>
      <c r="AXW1" s="976"/>
      <c r="AXX1" s="976"/>
      <c r="AXY1" s="976"/>
      <c r="AXZ1" s="976"/>
      <c r="AYA1" s="976"/>
      <c r="AYB1" s="976"/>
      <c r="AYC1" s="976"/>
      <c r="AYD1" s="976"/>
      <c r="AYE1" s="976"/>
      <c r="AYF1" s="976"/>
      <c r="AYG1" s="976"/>
      <c r="AYH1" s="976"/>
      <c r="AYI1" s="976"/>
      <c r="AYJ1" s="976"/>
      <c r="AYK1" s="976"/>
      <c r="AYL1" s="976"/>
      <c r="AYM1" s="976"/>
      <c r="AYN1" s="976"/>
      <c r="AYO1" s="976"/>
      <c r="AYP1" s="976"/>
      <c r="AYQ1" s="976"/>
      <c r="AYR1" s="976"/>
      <c r="AYS1" s="976"/>
      <c r="AYT1" s="976"/>
      <c r="AYU1" s="976"/>
      <c r="AYV1" s="976"/>
      <c r="AYW1" s="976"/>
      <c r="AYX1" s="976"/>
      <c r="AYY1" s="976"/>
      <c r="AYZ1" s="976"/>
      <c r="AZA1" s="976"/>
      <c r="AZB1" s="976"/>
      <c r="AZC1" s="976"/>
      <c r="AZD1" s="976"/>
      <c r="AZE1" s="976"/>
      <c r="AZF1" s="976"/>
      <c r="AZG1" s="976"/>
      <c r="AZH1" s="976"/>
      <c r="AZI1" s="976"/>
      <c r="AZJ1" s="976"/>
      <c r="AZK1" s="976"/>
      <c r="AZL1" s="976"/>
      <c r="AZM1" s="976"/>
      <c r="AZN1" s="976"/>
      <c r="AZO1" s="976"/>
      <c r="AZP1" s="976"/>
      <c r="AZQ1" s="976"/>
      <c r="AZR1" s="976"/>
      <c r="AZS1" s="976"/>
      <c r="AZT1" s="976"/>
      <c r="AZU1" s="976"/>
      <c r="AZV1" s="976"/>
      <c r="AZW1" s="976"/>
      <c r="AZX1" s="976"/>
      <c r="AZY1" s="976"/>
      <c r="AZZ1" s="976"/>
      <c r="BAA1" s="976"/>
      <c r="BAB1" s="976"/>
      <c r="BAC1" s="976"/>
      <c r="BAD1" s="976"/>
      <c r="BAE1" s="976"/>
      <c r="BAF1" s="976"/>
      <c r="BAG1" s="976"/>
      <c r="BAH1" s="976"/>
      <c r="BAI1" s="976"/>
      <c r="BAJ1" s="976"/>
      <c r="BAK1" s="976"/>
      <c r="BAL1" s="976"/>
      <c r="BAM1" s="976"/>
      <c r="BAN1" s="976"/>
      <c r="BAO1" s="976"/>
      <c r="BAP1" s="976"/>
      <c r="BAQ1" s="976"/>
      <c r="BAR1" s="976"/>
      <c r="BAS1" s="976"/>
      <c r="BAT1" s="976"/>
      <c r="BAU1" s="976"/>
      <c r="BAV1" s="976"/>
      <c r="BAW1" s="976"/>
      <c r="BAX1" s="976"/>
      <c r="BAY1" s="976"/>
      <c r="BAZ1" s="976"/>
      <c r="BBA1" s="976"/>
      <c r="BBB1" s="976"/>
      <c r="BBC1" s="976"/>
      <c r="BBD1" s="976"/>
      <c r="BBE1" s="976"/>
      <c r="BBF1" s="976"/>
      <c r="BBG1" s="976"/>
      <c r="BBH1" s="976"/>
      <c r="BBI1" s="976"/>
      <c r="BBJ1" s="976"/>
      <c r="BBK1" s="976"/>
      <c r="BBL1" s="976"/>
      <c r="BBM1" s="976"/>
      <c r="BBN1" s="976"/>
      <c r="BBO1" s="976"/>
      <c r="BBP1" s="976"/>
      <c r="BBQ1" s="976"/>
      <c r="BBR1" s="976"/>
      <c r="BBS1" s="976"/>
      <c r="BBT1" s="976"/>
      <c r="BBU1" s="976"/>
      <c r="BBV1" s="976"/>
      <c r="BBW1" s="976"/>
      <c r="BBX1" s="976"/>
      <c r="BBY1" s="976"/>
      <c r="BBZ1" s="976"/>
      <c r="BCA1" s="976"/>
      <c r="BCB1" s="976"/>
      <c r="BCC1" s="976"/>
      <c r="BCD1" s="976"/>
      <c r="BCE1" s="976"/>
      <c r="BCF1" s="976"/>
      <c r="BCG1" s="976"/>
      <c r="BCH1" s="976"/>
      <c r="BCI1" s="976"/>
      <c r="BCJ1" s="976"/>
      <c r="BCK1" s="976"/>
      <c r="BCL1" s="976"/>
      <c r="BCM1" s="976"/>
      <c r="BCN1" s="976"/>
      <c r="BCO1" s="976"/>
      <c r="BCP1" s="976"/>
      <c r="BCQ1" s="976"/>
      <c r="BCR1" s="976"/>
      <c r="BCS1" s="976"/>
      <c r="BCT1" s="976"/>
      <c r="BCU1" s="976"/>
      <c r="BCV1" s="976"/>
      <c r="BCW1" s="976"/>
      <c r="BCX1" s="976"/>
      <c r="BCY1" s="976"/>
      <c r="BCZ1" s="976"/>
      <c r="BDA1" s="976"/>
      <c r="BDB1" s="976"/>
      <c r="BDC1" s="976"/>
      <c r="BDD1" s="976"/>
      <c r="BDE1" s="976"/>
      <c r="BDF1" s="976"/>
      <c r="BDG1" s="976"/>
      <c r="BDH1" s="976"/>
      <c r="BDI1" s="976"/>
      <c r="BDJ1" s="976"/>
      <c r="BDK1" s="976"/>
      <c r="BDL1" s="976"/>
      <c r="BDM1" s="976"/>
      <c r="BDN1" s="976"/>
      <c r="BDO1" s="976"/>
      <c r="BDP1" s="976"/>
      <c r="BDQ1" s="976"/>
      <c r="BDR1" s="976"/>
      <c r="BDS1" s="976"/>
      <c r="BDT1" s="976"/>
      <c r="BDU1" s="976"/>
      <c r="BDV1" s="976"/>
      <c r="BDW1" s="976"/>
      <c r="BDX1" s="976"/>
      <c r="BDY1" s="976"/>
      <c r="BDZ1" s="976"/>
      <c r="BEA1" s="976"/>
      <c r="BEB1" s="976"/>
      <c r="BEC1" s="976"/>
      <c r="BED1" s="976"/>
      <c r="BEE1" s="976"/>
      <c r="BEF1" s="976"/>
      <c r="BEG1" s="976"/>
      <c r="BEH1" s="976"/>
      <c r="BEI1" s="976"/>
      <c r="BEJ1" s="976"/>
      <c r="BEK1" s="976"/>
      <c r="BEL1" s="976"/>
      <c r="BEM1" s="976"/>
      <c r="BEN1" s="976"/>
      <c r="BEO1" s="976"/>
      <c r="BEP1" s="976"/>
      <c r="BEQ1" s="976"/>
      <c r="BER1" s="976"/>
      <c r="BES1" s="976"/>
      <c r="BET1" s="976"/>
      <c r="BEU1" s="976"/>
      <c r="BEV1" s="976"/>
      <c r="BEW1" s="976"/>
      <c r="BEX1" s="976"/>
      <c r="BEY1" s="976"/>
      <c r="BEZ1" s="976"/>
      <c r="BFA1" s="976"/>
      <c r="BFB1" s="976"/>
      <c r="BFC1" s="976"/>
      <c r="BFD1" s="976"/>
      <c r="BFE1" s="976"/>
      <c r="BFF1" s="976"/>
      <c r="BFG1" s="976"/>
      <c r="BFH1" s="976"/>
      <c r="BFI1" s="976"/>
      <c r="BFJ1" s="976"/>
      <c r="BFK1" s="976"/>
      <c r="BFL1" s="976"/>
      <c r="BFM1" s="976"/>
      <c r="BFN1" s="976"/>
      <c r="BFO1" s="976"/>
      <c r="BFP1" s="976"/>
      <c r="BFQ1" s="976"/>
      <c r="BFR1" s="976"/>
      <c r="BFS1" s="976"/>
      <c r="BFT1" s="976"/>
      <c r="BFU1" s="976"/>
      <c r="BFV1" s="976"/>
      <c r="BFW1" s="976"/>
      <c r="BFX1" s="976"/>
      <c r="BFY1" s="976"/>
      <c r="BFZ1" s="976"/>
      <c r="BGA1" s="976"/>
      <c r="BGB1" s="976"/>
      <c r="BGC1" s="976"/>
      <c r="BGD1" s="976"/>
      <c r="BGE1" s="976"/>
      <c r="BGF1" s="976"/>
      <c r="BGG1" s="976"/>
      <c r="BGH1" s="976"/>
      <c r="BGI1" s="976"/>
      <c r="BGJ1" s="976"/>
      <c r="BGK1" s="976"/>
      <c r="BGL1" s="976"/>
      <c r="BGM1" s="976"/>
      <c r="BGN1" s="976"/>
      <c r="BGO1" s="976"/>
      <c r="BGP1" s="976"/>
      <c r="BGQ1" s="976"/>
      <c r="BGR1" s="976"/>
      <c r="BGS1" s="976"/>
      <c r="BGT1" s="976"/>
      <c r="BGU1" s="976"/>
      <c r="BGV1" s="976"/>
      <c r="BGW1" s="976"/>
      <c r="BGX1" s="976"/>
      <c r="BGY1" s="976"/>
      <c r="BGZ1" s="976"/>
      <c r="BHA1" s="976"/>
      <c r="BHB1" s="976"/>
      <c r="BHC1" s="976"/>
      <c r="BHD1" s="976"/>
      <c r="BHE1" s="976"/>
      <c r="BHF1" s="976"/>
      <c r="BHG1" s="976"/>
      <c r="BHH1" s="976"/>
      <c r="BHI1" s="976"/>
      <c r="BHJ1" s="976"/>
      <c r="BHK1" s="976"/>
      <c r="BHL1" s="976"/>
      <c r="BHM1" s="976"/>
      <c r="BHN1" s="976"/>
      <c r="BHO1" s="976"/>
      <c r="BHP1" s="976"/>
      <c r="BHQ1" s="976"/>
      <c r="BHR1" s="976"/>
      <c r="BHS1" s="976"/>
      <c r="BHT1" s="976"/>
      <c r="BHU1" s="976"/>
      <c r="BHV1" s="976"/>
      <c r="BHW1" s="976"/>
      <c r="BHX1" s="976"/>
      <c r="BHY1" s="976"/>
      <c r="BHZ1" s="976"/>
      <c r="BIA1" s="976"/>
      <c r="BIB1" s="976"/>
      <c r="BIC1" s="976"/>
      <c r="BID1" s="976"/>
      <c r="BIE1" s="976"/>
      <c r="BIF1" s="976"/>
      <c r="BIG1" s="976"/>
      <c r="BIH1" s="976"/>
      <c r="BII1" s="976"/>
      <c r="BIJ1" s="976"/>
      <c r="BIK1" s="976"/>
      <c r="BIL1" s="976"/>
      <c r="BIM1" s="976"/>
      <c r="BIN1" s="976"/>
      <c r="BIO1" s="976"/>
      <c r="BIP1" s="976"/>
      <c r="BIQ1" s="976"/>
      <c r="BIR1" s="976"/>
      <c r="BIS1" s="976"/>
      <c r="BIT1" s="976"/>
      <c r="BIU1" s="976"/>
      <c r="BIV1" s="976"/>
      <c r="BIW1" s="976"/>
      <c r="BIX1" s="976"/>
      <c r="BIY1" s="976"/>
      <c r="BIZ1" s="976"/>
      <c r="BJA1" s="976"/>
      <c r="BJB1" s="976"/>
      <c r="BJC1" s="976"/>
      <c r="BJD1" s="976"/>
      <c r="BJE1" s="976"/>
      <c r="BJF1" s="976"/>
      <c r="BJG1" s="976"/>
      <c r="BJH1" s="976"/>
      <c r="BJI1" s="976"/>
      <c r="BJJ1" s="976"/>
      <c r="BJK1" s="976"/>
      <c r="BJL1" s="976"/>
      <c r="BJM1" s="976"/>
      <c r="BJN1" s="976"/>
      <c r="BJO1" s="976"/>
      <c r="BJP1" s="976"/>
      <c r="BJQ1" s="976"/>
      <c r="BJR1" s="976"/>
      <c r="BJS1" s="976"/>
      <c r="BJT1" s="976"/>
      <c r="BJU1" s="976"/>
      <c r="BJV1" s="976"/>
      <c r="BJW1" s="976"/>
      <c r="BJX1" s="976"/>
      <c r="BJY1" s="976"/>
      <c r="BJZ1" s="976"/>
      <c r="BKA1" s="976"/>
      <c r="BKB1" s="976"/>
      <c r="BKC1" s="976"/>
      <c r="BKD1" s="976"/>
      <c r="BKE1" s="976"/>
      <c r="BKF1" s="976"/>
      <c r="BKG1" s="976"/>
      <c r="BKH1" s="976"/>
      <c r="BKI1" s="976"/>
      <c r="BKJ1" s="976"/>
      <c r="BKK1" s="976"/>
      <c r="BKL1" s="976"/>
      <c r="BKM1" s="976"/>
      <c r="BKN1" s="976"/>
      <c r="BKO1" s="976"/>
      <c r="BKP1" s="976"/>
      <c r="BKQ1" s="976"/>
      <c r="BKR1" s="976"/>
      <c r="BKS1" s="976"/>
      <c r="BKT1" s="976"/>
      <c r="BKU1" s="976"/>
      <c r="BKV1" s="976"/>
      <c r="BKW1" s="976"/>
      <c r="BKX1" s="976"/>
      <c r="BKY1" s="976"/>
      <c r="BKZ1" s="976"/>
      <c r="BLA1" s="976"/>
      <c r="BLB1" s="976"/>
      <c r="BLC1" s="976"/>
      <c r="BLD1" s="976"/>
      <c r="BLE1" s="976"/>
      <c r="BLF1" s="976"/>
      <c r="BLG1" s="976"/>
      <c r="BLH1" s="976"/>
      <c r="BLI1" s="976"/>
      <c r="BLJ1" s="976"/>
      <c r="BLK1" s="976"/>
      <c r="BLL1" s="976"/>
      <c r="BLM1" s="976"/>
      <c r="BLN1" s="976"/>
      <c r="BLO1" s="976"/>
      <c r="BLP1" s="976"/>
      <c r="BLQ1" s="976"/>
      <c r="BLR1" s="976"/>
      <c r="BLS1" s="976"/>
      <c r="BLT1" s="976"/>
      <c r="BLU1" s="976"/>
      <c r="BLV1" s="976"/>
      <c r="BLW1" s="976"/>
      <c r="BLX1" s="976"/>
      <c r="BLY1" s="976"/>
      <c r="BLZ1" s="976"/>
      <c r="BMA1" s="976"/>
      <c r="BMB1" s="976"/>
      <c r="BMC1" s="976"/>
      <c r="BMD1" s="976"/>
      <c r="BME1" s="976"/>
      <c r="BMF1" s="976"/>
      <c r="BMG1" s="976"/>
      <c r="BMH1" s="976"/>
      <c r="BMI1" s="976"/>
      <c r="BMJ1" s="976"/>
      <c r="BMK1" s="976"/>
      <c r="BML1" s="976"/>
      <c r="BMM1" s="976"/>
      <c r="BMN1" s="976"/>
      <c r="BMO1" s="976"/>
      <c r="BMP1" s="976"/>
      <c r="BMQ1" s="976"/>
      <c r="BMR1" s="976"/>
      <c r="BMS1" s="976"/>
      <c r="BMT1" s="976"/>
      <c r="BMU1" s="976"/>
      <c r="BMV1" s="976"/>
      <c r="BMW1" s="976"/>
      <c r="BMX1" s="976"/>
      <c r="BMY1" s="976"/>
      <c r="BMZ1" s="976"/>
      <c r="BNA1" s="976"/>
      <c r="BNB1" s="976"/>
      <c r="BNC1" s="976"/>
      <c r="BND1" s="976"/>
      <c r="BNE1" s="976"/>
      <c r="BNF1" s="976"/>
      <c r="BNG1" s="976"/>
      <c r="BNH1" s="976"/>
      <c r="BNI1" s="976"/>
      <c r="BNJ1" s="976"/>
      <c r="BNK1" s="976"/>
      <c r="BNL1" s="976"/>
      <c r="BNM1" s="976"/>
      <c r="BNN1" s="976"/>
      <c r="BNO1" s="976"/>
      <c r="BNP1" s="976"/>
      <c r="BNQ1" s="976"/>
      <c r="BNR1" s="976"/>
      <c r="BNS1" s="976"/>
      <c r="BNT1" s="976"/>
      <c r="BNU1" s="976"/>
      <c r="BNV1" s="976"/>
      <c r="BNW1" s="976"/>
      <c r="BNX1" s="976"/>
      <c r="BNY1" s="976"/>
      <c r="BNZ1" s="976"/>
      <c r="BOA1" s="976"/>
      <c r="BOB1" s="976"/>
      <c r="BOC1" s="976"/>
      <c r="BOD1" s="976"/>
      <c r="BOE1" s="976"/>
      <c r="BOF1" s="976"/>
      <c r="BOG1" s="976"/>
      <c r="BOH1" s="976"/>
      <c r="BOI1" s="976"/>
      <c r="BOJ1" s="976"/>
      <c r="BOK1" s="976"/>
      <c r="BOL1" s="976"/>
      <c r="BOM1" s="976"/>
      <c r="BON1" s="976"/>
      <c r="BOO1" s="976"/>
      <c r="BOP1" s="976"/>
      <c r="BOQ1" s="976"/>
      <c r="BOR1" s="976"/>
      <c r="BOS1" s="976"/>
      <c r="BOT1" s="976"/>
      <c r="BOU1" s="976"/>
      <c r="BOV1" s="976"/>
      <c r="BOW1" s="976"/>
      <c r="BOX1" s="976"/>
      <c r="BOY1" s="976"/>
      <c r="BOZ1" s="976"/>
      <c r="BPA1" s="976"/>
      <c r="BPB1" s="976"/>
      <c r="BPC1" s="976"/>
      <c r="BPD1" s="976"/>
      <c r="BPE1" s="976"/>
      <c r="BPF1" s="976"/>
      <c r="BPG1" s="976"/>
      <c r="BPH1" s="976"/>
      <c r="BPI1" s="976"/>
      <c r="BPJ1" s="976"/>
      <c r="BPK1" s="976"/>
      <c r="BPL1" s="976"/>
      <c r="BPM1" s="976"/>
      <c r="BPN1" s="976"/>
      <c r="BPO1" s="976"/>
      <c r="BPP1" s="976"/>
      <c r="BPQ1" s="976"/>
      <c r="BPR1" s="976"/>
      <c r="BPS1" s="976"/>
      <c r="BPT1" s="976"/>
      <c r="BPU1" s="976"/>
      <c r="BPV1" s="976"/>
      <c r="BPW1" s="976"/>
      <c r="BPX1" s="976"/>
      <c r="BPY1" s="976"/>
      <c r="BPZ1" s="976"/>
      <c r="BQA1" s="976"/>
      <c r="BQB1" s="976"/>
      <c r="BQC1" s="976"/>
      <c r="BQD1" s="976"/>
      <c r="BQE1" s="976"/>
      <c r="BQF1" s="976"/>
      <c r="BQG1" s="976"/>
      <c r="BQH1" s="976"/>
      <c r="BQI1" s="976"/>
      <c r="BQJ1" s="976"/>
      <c r="BQK1" s="976"/>
      <c r="BQL1" s="976"/>
      <c r="BQM1" s="976"/>
      <c r="BQN1" s="976"/>
      <c r="BQO1" s="976"/>
      <c r="BQP1" s="976"/>
      <c r="BQQ1" s="976"/>
      <c r="BQR1" s="976"/>
      <c r="BQS1" s="976"/>
      <c r="BQT1" s="976"/>
      <c r="BQU1" s="976"/>
      <c r="BQV1" s="976"/>
      <c r="BQW1" s="976"/>
      <c r="BQX1" s="976"/>
      <c r="BQY1" s="976"/>
      <c r="BQZ1" s="976"/>
      <c r="BRA1" s="976"/>
      <c r="BRB1" s="976"/>
      <c r="BRC1" s="976"/>
      <c r="BRD1" s="976"/>
      <c r="BRE1" s="976"/>
      <c r="BRF1" s="976"/>
      <c r="BRG1" s="976"/>
      <c r="BRH1" s="976"/>
      <c r="BRI1" s="976"/>
      <c r="BRJ1" s="976"/>
      <c r="BRK1" s="976"/>
      <c r="BRL1" s="976"/>
      <c r="BRM1" s="976"/>
      <c r="BRN1" s="976"/>
      <c r="BRO1" s="976"/>
      <c r="BRP1" s="976"/>
      <c r="BRQ1" s="976"/>
      <c r="BRR1" s="976"/>
      <c r="BRS1" s="976"/>
      <c r="BRT1" s="976"/>
      <c r="BRU1" s="976"/>
      <c r="BRV1" s="976"/>
      <c r="BRW1" s="976"/>
      <c r="BRX1" s="976"/>
      <c r="BRY1" s="976"/>
      <c r="BRZ1" s="976"/>
      <c r="BSA1" s="976"/>
      <c r="BSB1" s="976"/>
      <c r="BSC1" s="976"/>
      <c r="BSD1" s="976"/>
      <c r="BSE1" s="976"/>
      <c r="BSF1" s="976"/>
      <c r="BSG1" s="976"/>
      <c r="BSH1" s="976"/>
      <c r="BSI1" s="976"/>
      <c r="BSJ1" s="976"/>
      <c r="BSK1" s="976"/>
      <c r="BSL1" s="976"/>
      <c r="BSM1" s="976"/>
      <c r="BSN1" s="976"/>
      <c r="BSO1" s="976"/>
      <c r="BSP1" s="976"/>
      <c r="BSQ1" s="976"/>
      <c r="BSR1" s="976"/>
      <c r="BSS1" s="976"/>
      <c r="BST1" s="976"/>
      <c r="BSU1" s="976"/>
      <c r="BSV1" s="976"/>
      <c r="BSW1" s="976"/>
      <c r="BSX1" s="976"/>
      <c r="BSY1" s="976"/>
      <c r="BSZ1" s="976"/>
      <c r="BTA1" s="976"/>
      <c r="BTB1" s="976"/>
      <c r="BTC1" s="976"/>
      <c r="BTD1" s="976"/>
      <c r="BTE1" s="976"/>
      <c r="BTF1" s="976"/>
      <c r="BTG1" s="976"/>
      <c r="BTH1" s="976"/>
      <c r="BTI1" s="976"/>
      <c r="BTJ1" s="976"/>
      <c r="BTK1" s="976"/>
      <c r="BTL1" s="976"/>
      <c r="BTM1" s="976"/>
      <c r="BTN1" s="976"/>
      <c r="BTO1" s="976"/>
      <c r="BTP1" s="976"/>
      <c r="BTQ1" s="976"/>
      <c r="BTR1" s="976"/>
      <c r="BTS1" s="976"/>
      <c r="BTT1" s="976"/>
      <c r="BTU1" s="976"/>
      <c r="BTV1" s="976"/>
      <c r="BTW1" s="976"/>
      <c r="BTX1" s="976"/>
      <c r="BTY1" s="976"/>
      <c r="BTZ1" s="976"/>
      <c r="BUA1" s="976"/>
      <c r="BUB1" s="976"/>
      <c r="BUC1" s="976"/>
      <c r="BUD1" s="976"/>
      <c r="BUE1" s="976"/>
      <c r="BUF1" s="976"/>
      <c r="BUG1" s="976"/>
      <c r="BUH1" s="976"/>
      <c r="BUI1" s="976"/>
      <c r="BUJ1" s="976"/>
      <c r="BUK1" s="976"/>
      <c r="BUL1" s="976"/>
      <c r="BUM1" s="976"/>
      <c r="BUN1" s="976"/>
      <c r="BUO1" s="976"/>
      <c r="BUP1" s="976"/>
      <c r="BUQ1" s="976"/>
      <c r="BUR1" s="976"/>
      <c r="BUS1" s="976"/>
      <c r="BUT1" s="976"/>
      <c r="BUU1" s="976"/>
      <c r="BUV1" s="976"/>
      <c r="BUW1" s="976"/>
      <c r="BUX1" s="976"/>
      <c r="BUY1" s="976"/>
      <c r="BUZ1" s="976"/>
      <c r="BVA1" s="976"/>
      <c r="BVB1" s="976"/>
      <c r="BVC1" s="976"/>
      <c r="BVD1" s="976"/>
      <c r="BVE1" s="976"/>
      <c r="BVF1" s="976"/>
      <c r="BVG1" s="976"/>
      <c r="BVH1" s="976"/>
      <c r="BVI1" s="976"/>
      <c r="BVJ1" s="976"/>
      <c r="BVK1" s="976"/>
      <c r="BVL1" s="976"/>
      <c r="BVM1" s="976"/>
      <c r="BVN1" s="976"/>
      <c r="BVO1" s="976"/>
      <c r="BVP1" s="976"/>
      <c r="BVQ1" s="976"/>
      <c r="BVR1" s="976"/>
      <c r="BVS1" s="976"/>
      <c r="BVT1" s="976"/>
      <c r="BVU1" s="976"/>
      <c r="BVV1" s="976"/>
      <c r="BVW1" s="976"/>
      <c r="BVX1" s="976"/>
      <c r="BVY1" s="976"/>
      <c r="BVZ1" s="976"/>
      <c r="BWA1" s="976"/>
      <c r="BWB1" s="976"/>
      <c r="BWC1" s="976"/>
      <c r="BWD1" s="976"/>
      <c r="BWE1" s="976"/>
      <c r="BWF1" s="976"/>
      <c r="BWG1" s="976"/>
      <c r="BWH1" s="976"/>
      <c r="BWI1" s="976"/>
      <c r="BWJ1" s="976"/>
      <c r="BWK1" s="976"/>
      <c r="BWL1" s="976"/>
      <c r="BWM1" s="976"/>
      <c r="BWN1" s="976"/>
      <c r="BWO1" s="976"/>
      <c r="BWP1" s="976"/>
      <c r="BWQ1" s="976"/>
      <c r="BWR1" s="976"/>
      <c r="BWS1" s="976"/>
      <c r="BWT1" s="976"/>
      <c r="BWU1" s="976"/>
      <c r="BWV1" s="976"/>
      <c r="BWW1" s="976"/>
      <c r="BWX1" s="976"/>
      <c r="BWY1" s="976"/>
      <c r="BWZ1" s="976"/>
      <c r="BXA1" s="976"/>
      <c r="BXB1" s="976"/>
      <c r="BXC1" s="976"/>
      <c r="BXD1" s="976"/>
      <c r="BXE1" s="976"/>
      <c r="BXF1" s="976"/>
      <c r="BXG1" s="976"/>
      <c r="BXH1" s="976"/>
      <c r="BXI1" s="976"/>
      <c r="BXJ1" s="976"/>
      <c r="BXK1" s="976"/>
      <c r="BXL1" s="976"/>
      <c r="BXM1" s="976"/>
      <c r="BXN1" s="976"/>
      <c r="BXO1" s="976"/>
      <c r="BXP1" s="976"/>
      <c r="BXQ1" s="976"/>
      <c r="BXR1" s="976"/>
      <c r="BXS1" s="976"/>
      <c r="BXT1" s="976"/>
      <c r="BXU1" s="976"/>
      <c r="BXV1" s="976"/>
      <c r="BXW1" s="976"/>
      <c r="BXX1" s="976"/>
      <c r="BXY1" s="976"/>
      <c r="BXZ1" s="976"/>
      <c r="BYA1" s="976"/>
      <c r="BYB1" s="976"/>
      <c r="BYC1" s="976"/>
      <c r="BYD1" s="976"/>
      <c r="BYE1" s="976"/>
      <c r="BYF1" s="976"/>
      <c r="BYG1" s="976"/>
      <c r="BYH1" s="976"/>
      <c r="BYI1" s="976"/>
      <c r="BYJ1" s="976"/>
      <c r="BYK1" s="976"/>
      <c r="BYL1" s="976"/>
      <c r="BYM1" s="976"/>
      <c r="BYN1" s="976"/>
      <c r="BYO1" s="976"/>
      <c r="BYP1" s="976"/>
      <c r="BYQ1" s="976"/>
      <c r="BYR1" s="976"/>
      <c r="BYS1" s="976"/>
      <c r="BYT1" s="976"/>
      <c r="BYU1" s="976"/>
      <c r="BYV1" s="976"/>
      <c r="BYW1" s="976"/>
      <c r="BYX1" s="976"/>
      <c r="BYY1" s="976"/>
      <c r="BYZ1" s="976"/>
      <c r="BZA1" s="976"/>
      <c r="BZB1" s="976"/>
      <c r="BZC1" s="976"/>
      <c r="BZD1" s="976"/>
      <c r="BZE1" s="976"/>
      <c r="BZF1" s="976"/>
      <c r="BZG1" s="976"/>
      <c r="BZH1" s="976"/>
      <c r="BZI1" s="976"/>
      <c r="BZJ1" s="976"/>
      <c r="BZK1" s="976"/>
      <c r="BZL1" s="976"/>
      <c r="BZM1" s="976"/>
      <c r="BZN1" s="976"/>
      <c r="BZO1" s="976"/>
      <c r="BZP1" s="976"/>
      <c r="BZQ1" s="976"/>
      <c r="BZR1" s="976"/>
      <c r="BZS1" s="976"/>
      <c r="BZT1" s="976"/>
      <c r="BZU1" s="976"/>
      <c r="BZV1" s="976"/>
      <c r="BZW1" s="976"/>
      <c r="BZX1" s="976"/>
      <c r="BZY1" s="976"/>
      <c r="BZZ1" s="976"/>
      <c r="CAA1" s="976"/>
      <c r="CAB1" s="976"/>
      <c r="CAC1" s="976"/>
      <c r="CAD1" s="976"/>
      <c r="CAE1" s="976"/>
      <c r="CAF1" s="976"/>
      <c r="CAG1" s="976"/>
      <c r="CAH1" s="976"/>
      <c r="CAI1" s="976"/>
      <c r="CAJ1" s="976"/>
      <c r="CAK1" s="976"/>
      <c r="CAL1" s="976"/>
      <c r="CAM1" s="976"/>
      <c r="CAN1" s="976"/>
      <c r="CAO1" s="976"/>
      <c r="CAP1" s="976"/>
      <c r="CAQ1" s="976"/>
      <c r="CAR1" s="976"/>
      <c r="CAS1" s="976"/>
      <c r="CAT1" s="976"/>
      <c r="CAU1" s="976"/>
      <c r="CAV1" s="976"/>
      <c r="CAW1" s="976"/>
      <c r="CAX1" s="976"/>
      <c r="CAY1" s="976"/>
      <c r="CAZ1" s="976"/>
      <c r="CBA1" s="976"/>
      <c r="CBB1" s="976"/>
      <c r="CBC1" s="976"/>
      <c r="CBD1" s="976"/>
      <c r="CBE1" s="976"/>
      <c r="CBF1" s="976"/>
      <c r="CBG1" s="976"/>
      <c r="CBH1" s="976"/>
      <c r="CBI1" s="976"/>
      <c r="CBJ1" s="976"/>
      <c r="CBK1" s="976"/>
      <c r="CBL1" s="976"/>
      <c r="CBM1" s="976"/>
      <c r="CBN1" s="976"/>
      <c r="CBO1" s="976"/>
      <c r="CBP1" s="976"/>
      <c r="CBQ1" s="976"/>
      <c r="CBR1" s="976"/>
      <c r="CBS1" s="976"/>
      <c r="CBT1" s="976"/>
      <c r="CBU1" s="976"/>
      <c r="CBV1" s="976"/>
      <c r="CBW1" s="976"/>
      <c r="CBX1" s="976"/>
      <c r="CBY1" s="976"/>
      <c r="CBZ1" s="976"/>
      <c r="CCA1" s="976"/>
      <c r="CCB1" s="976"/>
      <c r="CCC1" s="976"/>
      <c r="CCD1" s="976"/>
      <c r="CCE1" s="976"/>
      <c r="CCF1" s="976"/>
      <c r="CCG1" s="976"/>
      <c r="CCH1" s="976"/>
      <c r="CCI1" s="976"/>
      <c r="CCJ1" s="976"/>
      <c r="CCK1" s="976"/>
      <c r="CCL1" s="976"/>
      <c r="CCM1" s="976"/>
      <c r="CCN1" s="976"/>
      <c r="CCO1" s="976"/>
      <c r="CCP1" s="976"/>
      <c r="CCQ1" s="976"/>
      <c r="CCR1" s="976"/>
      <c r="CCS1" s="976"/>
      <c r="CCT1" s="976"/>
      <c r="CCU1" s="976"/>
      <c r="CCV1" s="976"/>
      <c r="CCW1" s="976"/>
      <c r="CCX1" s="976"/>
      <c r="CCY1" s="976"/>
      <c r="CCZ1" s="976"/>
      <c r="CDA1" s="976"/>
      <c r="CDB1" s="976"/>
      <c r="CDC1" s="976"/>
      <c r="CDD1" s="976"/>
      <c r="CDE1" s="976"/>
      <c r="CDF1" s="976"/>
      <c r="CDG1" s="976"/>
      <c r="CDH1" s="976"/>
      <c r="CDI1" s="976"/>
      <c r="CDJ1" s="976"/>
      <c r="CDK1" s="976"/>
      <c r="CDL1" s="976"/>
      <c r="CDM1" s="976"/>
      <c r="CDN1" s="976"/>
      <c r="CDO1" s="976"/>
      <c r="CDP1" s="976"/>
      <c r="CDQ1" s="976"/>
      <c r="CDR1" s="976"/>
      <c r="CDS1" s="976"/>
      <c r="CDT1" s="976"/>
      <c r="CDU1" s="976"/>
      <c r="CDV1" s="976"/>
      <c r="CDW1" s="976"/>
      <c r="CDX1" s="976"/>
      <c r="CDY1" s="976"/>
      <c r="CDZ1" s="976"/>
      <c r="CEA1" s="976"/>
      <c r="CEB1" s="976"/>
      <c r="CEC1" s="976"/>
      <c r="CED1" s="976"/>
      <c r="CEE1" s="976"/>
      <c r="CEF1" s="976"/>
      <c r="CEG1" s="976"/>
      <c r="CEH1" s="976"/>
      <c r="CEI1" s="976"/>
      <c r="CEJ1" s="976"/>
      <c r="CEK1" s="976"/>
      <c r="CEL1" s="976"/>
      <c r="CEM1" s="976"/>
      <c r="CEN1" s="976"/>
      <c r="CEO1" s="976"/>
      <c r="CEP1" s="976"/>
      <c r="CEQ1" s="976"/>
      <c r="CER1" s="976"/>
      <c r="CES1" s="976"/>
      <c r="CET1" s="976"/>
      <c r="CEU1" s="976"/>
      <c r="CEV1" s="976"/>
      <c r="CEW1" s="976"/>
      <c r="CEX1" s="976"/>
      <c r="CEY1" s="976"/>
      <c r="CEZ1" s="976"/>
      <c r="CFA1" s="976"/>
      <c r="CFB1" s="976"/>
      <c r="CFC1" s="976"/>
      <c r="CFD1" s="976"/>
      <c r="CFE1" s="976"/>
      <c r="CFF1" s="976"/>
      <c r="CFG1" s="976"/>
      <c r="CFH1" s="976"/>
      <c r="CFI1" s="976"/>
      <c r="CFJ1" s="976"/>
      <c r="CFK1" s="976"/>
      <c r="CFL1" s="976"/>
      <c r="CFM1" s="976"/>
      <c r="CFN1" s="976"/>
      <c r="CFO1" s="976"/>
      <c r="CFP1" s="976"/>
      <c r="CFQ1" s="976"/>
      <c r="CFR1" s="976"/>
      <c r="CFS1" s="976"/>
      <c r="CFT1" s="976"/>
      <c r="CFU1" s="976"/>
      <c r="CFV1" s="976"/>
      <c r="CFW1" s="976"/>
      <c r="CFX1" s="976"/>
      <c r="CFY1" s="976"/>
      <c r="CFZ1" s="976"/>
      <c r="CGA1" s="976"/>
      <c r="CGB1" s="976"/>
      <c r="CGC1" s="976"/>
      <c r="CGD1" s="976"/>
      <c r="CGE1" s="976"/>
      <c r="CGF1" s="976"/>
      <c r="CGG1" s="976"/>
      <c r="CGH1" s="976"/>
      <c r="CGI1" s="976"/>
      <c r="CGJ1" s="976"/>
      <c r="CGK1" s="976"/>
      <c r="CGL1" s="976"/>
      <c r="CGM1" s="976"/>
      <c r="CGN1" s="976"/>
      <c r="CGO1" s="976"/>
      <c r="CGP1" s="976"/>
      <c r="CGQ1" s="976"/>
      <c r="CGR1" s="976"/>
      <c r="CGS1" s="976"/>
      <c r="CGT1" s="976"/>
      <c r="CGU1" s="976"/>
      <c r="CGV1" s="976"/>
      <c r="CGW1" s="976"/>
      <c r="CGX1" s="976"/>
      <c r="CGY1" s="976"/>
      <c r="CGZ1" s="976"/>
      <c r="CHA1" s="976"/>
      <c r="CHB1" s="976"/>
      <c r="CHC1" s="976"/>
      <c r="CHD1" s="976"/>
      <c r="CHE1" s="976"/>
      <c r="CHF1" s="976"/>
      <c r="CHG1" s="976"/>
      <c r="CHH1" s="976"/>
      <c r="CHI1" s="976"/>
      <c r="CHJ1" s="976"/>
      <c r="CHK1" s="976"/>
      <c r="CHL1" s="976"/>
      <c r="CHM1" s="976"/>
      <c r="CHN1" s="976"/>
      <c r="CHO1" s="976"/>
      <c r="CHP1" s="976"/>
      <c r="CHQ1" s="976"/>
      <c r="CHR1" s="976"/>
      <c r="CHS1" s="976"/>
      <c r="CHT1" s="976"/>
      <c r="CHU1" s="976"/>
      <c r="CHV1" s="976"/>
      <c r="CHW1" s="976"/>
      <c r="CHX1" s="976"/>
      <c r="CHY1" s="976"/>
      <c r="CHZ1" s="976"/>
      <c r="CIA1" s="976"/>
      <c r="CIB1" s="976"/>
      <c r="CIC1" s="976"/>
      <c r="CID1" s="976"/>
      <c r="CIE1" s="976"/>
      <c r="CIF1" s="976"/>
      <c r="CIG1" s="976"/>
      <c r="CIH1" s="976"/>
      <c r="CII1" s="976"/>
      <c r="CIJ1" s="976"/>
      <c r="CIK1" s="976"/>
      <c r="CIL1" s="976"/>
      <c r="CIM1" s="976"/>
      <c r="CIN1" s="976"/>
      <c r="CIO1" s="976"/>
      <c r="CIP1" s="976"/>
      <c r="CIQ1" s="976"/>
      <c r="CIR1" s="976"/>
      <c r="CIS1" s="976"/>
      <c r="CIT1" s="976"/>
      <c r="CIU1" s="976"/>
      <c r="CIV1" s="976"/>
      <c r="CIW1" s="976"/>
      <c r="CIX1" s="976"/>
      <c r="CIY1" s="976"/>
      <c r="CIZ1" s="976"/>
      <c r="CJA1" s="976"/>
      <c r="CJB1" s="976"/>
      <c r="CJC1" s="976"/>
      <c r="CJD1" s="976"/>
      <c r="CJE1" s="976"/>
      <c r="CJF1" s="976"/>
      <c r="CJG1" s="976"/>
      <c r="CJH1" s="976"/>
      <c r="CJI1" s="976"/>
      <c r="CJJ1" s="976"/>
      <c r="CJK1" s="976"/>
      <c r="CJL1" s="976"/>
      <c r="CJM1" s="976"/>
      <c r="CJN1" s="976"/>
      <c r="CJO1" s="976"/>
      <c r="CJP1" s="976"/>
      <c r="CJQ1" s="976"/>
      <c r="CJR1" s="976"/>
      <c r="CJS1" s="976"/>
      <c r="CJT1" s="976"/>
      <c r="CJU1" s="976"/>
      <c r="CJV1" s="976"/>
      <c r="CJW1" s="976"/>
      <c r="CJX1" s="976"/>
      <c r="CJY1" s="976"/>
      <c r="CJZ1" s="976"/>
      <c r="CKA1" s="976"/>
      <c r="CKB1" s="976"/>
      <c r="CKC1" s="976"/>
      <c r="CKD1" s="976"/>
      <c r="CKE1" s="976"/>
      <c r="CKF1" s="976"/>
      <c r="CKG1" s="976"/>
      <c r="CKH1" s="976"/>
      <c r="CKI1" s="976"/>
      <c r="CKJ1" s="976"/>
      <c r="CKK1" s="976"/>
      <c r="CKL1" s="976"/>
      <c r="CKM1" s="976"/>
      <c r="CKN1" s="976"/>
      <c r="CKO1" s="976"/>
      <c r="CKP1" s="976"/>
      <c r="CKQ1" s="976"/>
      <c r="CKR1" s="976"/>
      <c r="CKS1" s="976"/>
      <c r="CKT1" s="976"/>
      <c r="CKU1" s="976"/>
      <c r="CKV1" s="976"/>
      <c r="CKW1" s="976"/>
      <c r="CKX1" s="976"/>
      <c r="CKY1" s="976"/>
      <c r="CKZ1" s="976"/>
      <c r="CLA1" s="976"/>
      <c r="CLB1" s="976"/>
      <c r="CLC1" s="976"/>
      <c r="CLD1" s="976"/>
      <c r="CLE1" s="976"/>
      <c r="CLF1" s="976"/>
      <c r="CLG1" s="976"/>
      <c r="CLH1" s="976"/>
      <c r="CLI1" s="976"/>
      <c r="CLJ1" s="976"/>
      <c r="CLK1" s="976"/>
      <c r="CLL1" s="976"/>
      <c r="CLM1" s="976"/>
      <c r="CLN1" s="976"/>
      <c r="CLO1" s="976"/>
      <c r="CLP1" s="976"/>
      <c r="CLQ1" s="976"/>
      <c r="CLR1" s="976"/>
      <c r="CLS1" s="976"/>
      <c r="CLT1" s="976"/>
      <c r="CLU1" s="976"/>
      <c r="CLV1" s="976"/>
      <c r="CLW1" s="976"/>
      <c r="CLX1" s="976"/>
      <c r="CLY1" s="976"/>
      <c r="CLZ1" s="976"/>
      <c r="CMA1" s="976"/>
      <c r="CMB1" s="976"/>
      <c r="CMC1" s="976"/>
      <c r="CMD1" s="976"/>
      <c r="CME1" s="976"/>
      <c r="CMF1" s="976"/>
      <c r="CMG1" s="976"/>
      <c r="CMH1" s="976"/>
      <c r="CMI1" s="976"/>
      <c r="CMJ1" s="976"/>
      <c r="CMK1" s="976"/>
      <c r="CML1" s="976"/>
      <c r="CMM1" s="976"/>
      <c r="CMN1" s="976"/>
      <c r="CMO1" s="976"/>
      <c r="CMP1" s="976"/>
      <c r="CMQ1" s="976"/>
      <c r="CMR1" s="976"/>
      <c r="CMS1" s="976"/>
      <c r="CMT1" s="976"/>
      <c r="CMU1" s="976"/>
      <c r="CMV1" s="976"/>
      <c r="CMW1" s="976"/>
      <c r="CMX1" s="976"/>
      <c r="CMY1" s="976"/>
      <c r="CMZ1" s="976"/>
      <c r="CNA1" s="976"/>
      <c r="CNB1" s="976"/>
      <c r="CNC1" s="976"/>
      <c r="CND1" s="976"/>
      <c r="CNE1" s="976"/>
      <c r="CNF1" s="976"/>
      <c r="CNG1" s="976"/>
      <c r="CNH1" s="976"/>
      <c r="CNI1" s="976"/>
      <c r="CNJ1" s="976"/>
      <c r="CNK1" s="976"/>
      <c r="CNL1" s="976"/>
      <c r="CNM1" s="976"/>
      <c r="CNN1" s="976"/>
      <c r="CNO1" s="976"/>
      <c r="CNP1" s="976"/>
      <c r="CNQ1" s="976"/>
      <c r="CNR1" s="976"/>
      <c r="CNS1" s="976"/>
      <c r="CNT1" s="976"/>
      <c r="CNU1" s="976"/>
      <c r="CNV1" s="976"/>
      <c r="CNW1" s="976"/>
      <c r="CNX1" s="976"/>
      <c r="CNY1" s="976"/>
      <c r="CNZ1" s="976"/>
      <c r="COA1" s="976"/>
      <c r="COB1" s="976"/>
      <c r="COC1" s="976"/>
      <c r="COD1" s="976"/>
      <c r="COE1" s="976"/>
      <c r="COF1" s="976"/>
      <c r="COG1" s="976"/>
      <c r="COH1" s="976"/>
      <c r="COI1" s="976"/>
      <c r="COJ1" s="976"/>
      <c r="COK1" s="976"/>
      <c r="COL1" s="976"/>
      <c r="COM1" s="976"/>
      <c r="CON1" s="976"/>
      <c r="COO1" s="976"/>
      <c r="COP1" s="976"/>
      <c r="COQ1" s="976"/>
      <c r="COR1" s="976"/>
      <c r="COS1" s="976"/>
      <c r="COT1" s="976"/>
      <c r="COU1" s="976"/>
      <c r="COV1" s="976"/>
      <c r="COW1" s="976"/>
      <c r="COX1" s="976"/>
      <c r="COY1" s="976"/>
      <c r="COZ1" s="976"/>
      <c r="CPA1" s="976"/>
      <c r="CPB1" s="976"/>
      <c r="CPC1" s="976"/>
      <c r="CPD1" s="976"/>
      <c r="CPE1" s="976"/>
      <c r="CPF1" s="976"/>
      <c r="CPG1" s="976"/>
      <c r="CPH1" s="976"/>
      <c r="CPI1" s="976"/>
      <c r="CPJ1" s="976"/>
      <c r="CPK1" s="976"/>
      <c r="CPL1" s="976"/>
      <c r="CPM1" s="976"/>
      <c r="CPN1" s="976"/>
      <c r="CPO1" s="976"/>
      <c r="CPP1" s="976"/>
      <c r="CPQ1" s="976"/>
      <c r="CPR1" s="976"/>
      <c r="CPS1" s="976"/>
      <c r="CPT1" s="976"/>
      <c r="CPU1" s="976"/>
      <c r="CPV1" s="976"/>
      <c r="CPW1" s="976"/>
      <c r="CPX1" s="976"/>
      <c r="CPY1" s="976"/>
      <c r="CPZ1" s="976"/>
      <c r="CQA1" s="976"/>
      <c r="CQB1" s="976"/>
      <c r="CQC1" s="976"/>
      <c r="CQD1" s="976"/>
      <c r="CQE1" s="976"/>
      <c r="CQF1" s="976"/>
      <c r="CQG1" s="976"/>
      <c r="CQH1" s="976"/>
      <c r="CQI1" s="976"/>
      <c r="CQJ1" s="976"/>
      <c r="CQK1" s="976"/>
      <c r="CQL1" s="976"/>
      <c r="CQM1" s="976"/>
      <c r="CQN1" s="976"/>
      <c r="CQO1" s="976"/>
      <c r="CQP1" s="976"/>
      <c r="CQQ1" s="976"/>
      <c r="CQR1" s="976"/>
      <c r="CQS1" s="976"/>
      <c r="CQT1" s="976"/>
      <c r="CQU1" s="976"/>
      <c r="CQV1" s="976"/>
      <c r="CQW1" s="976"/>
      <c r="CQX1" s="976"/>
      <c r="CQY1" s="976"/>
      <c r="CQZ1" s="976"/>
      <c r="CRA1" s="976"/>
      <c r="CRB1" s="976"/>
      <c r="CRC1" s="976"/>
      <c r="CRD1" s="976"/>
      <c r="CRE1" s="976"/>
      <c r="CRF1" s="976"/>
      <c r="CRG1" s="976"/>
      <c r="CRH1" s="976"/>
      <c r="CRI1" s="976"/>
      <c r="CRJ1" s="976"/>
      <c r="CRK1" s="976"/>
      <c r="CRL1" s="976"/>
      <c r="CRM1" s="976"/>
      <c r="CRN1" s="976"/>
      <c r="CRO1" s="976"/>
      <c r="CRP1" s="976"/>
      <c r="CRQ1" s="976"/>
      <c r="CRR1" s="976"/>
      <c r="CRS1" s="976"/>
      <c r="CRT1" s="976"/>
      <c r="CRU1" s="976"/>
      <c r="CRV1" s="976"/>
      <c r="CRW1" s="976"/>
      <c r="CRX1" s="976"/>
      <c r="CRY1" s="976"/>
      <c r="CRZ1" s="976"/>
      <c r="CSA1" s="976"/>
      <c r="CSB1" s="976"/>
      <c r="CSC1" s="976"/>
      <c r="CSD1" s="976"/>
      <c r="CSE1" s="976"/>
      <c r="CSF1" s="976"/>
      <c r="CSG1" s="976"/>
      <c r="CSH1" s="976"/>
      <c r="CSI1" s="976"/>
      <c r="CSJ1" s="976"/>
      <c r="CSK1" s="976"/>
      <c r="CSL1" s="976"/>
      <c r="CSM1" s="976"/>
      <c r="CSN1" s="976"/>
      <c r="CSO1" s="976"/>
      <c r="CSP1" s="976"/>
      <c r="CSQ1" s="976"/>
      <c r="CSR1" s="976"/>
      <c r="CSS1" s="976"/>
      <c r="CST1" s="976"/>
      <c r="CSU1" s="976"/>
      <c r="CSV1" s="976"/>
      <c r="CSW1" s="976"/>
      <c r="CSX1" s="976"/>
      <c r="CSY1" s="976"/>
      <c r="CSZ1" s="976"/>
      <c r="CTA1" s="976"/>
      <c r="CTB1" s="976"/>
      <c r="CTC1" s="976"/>
      <c r="CTD1" s="976"/>
      <c r="CTE1" s="976"/>
      <c r="CTF1" s="976"/>
      <c r="CTG1" s="976"/>
      <c r="CTH1" s="976"/>
      <c r="CTI1" s="976"/>
      <c r="CTJ1" s="976"/>
      <c r="CTK1" s="976"/>
      <c r="CTL1" s="976"/>
      <c r="CTM1" s="976"/>
      <c r="CTN1" s="976"/>
      <c r="CTO1" s="976"/>
      <c r="CTP1" s="976"/>
      <c r="CTQ1" s="976"/>
      <c r="CTR1" s="976"/>
      <c r="CTS1" s="976"/>
      <c r="CTT1" s="976"/>
      <c r="CTU1" s="976"/>
      <c r="CTV1" s="976"/>
      <c r="CTW1" s="976"/>
      <c r="CTX1" s="976"/>
      <c r="CTY1" s="976"/>
      <c r="CTZ1" s="976"/>
      <c r="CUA1" s="976"/>
      <c r="CUB1" s="976"/>
      <c r="CUC1" s="976"/>
      <c r="CUD1" s="976"/>
      <c r="CUE1" s="976"/>
      <c r="CUF1" s="976"/>
      <c r="CUG1" s="976"/>
      <c r="CUH1" s="976"/>
      <c r="CUI1" s="976"/>
      <c r="CUJ1" s="976"/>
      <c r="CUK1" s="976"/>
      <c r="CUL1" s="976"/>
      <c r="CUM1" s="976"/>
      <c r="CUN1" s="976"/>
      <c r="CUO1" s="976"/>
      <c r="CUP1" s="976"/>
      <c r="CUQ1" s="976"/>
      <c r="CUR1" s="976"/>
      <c r="CUS1" s="976"/>
      <c r="CUT1" s="976"/>
      <c r="CUU1" s="976"/>
      <c r="CUV1" s="976"/>
      <c r="CUW1" s="976"/>
      <c r="CUX1" s="976"/>
      <c r="CUY1" s="976"/>
      <c r="CUZ1" s="976"/>
      <c r="CVA1" s="976"/>
      <c r="CVB1" s="976"/>
      <c r="CVC1" s="976"/>
      <c r="CVD1" s="976"/>
      <c r="CVE1" s="976"/>
      <c r="CVF1" s="976"/>
      <c r="CVG1" s="976"/>
      <c r="CVH1" s="976"/>
      <c r="CVI1" s="976"/>
      <c r="CVJ1" s="976"/>
      <c r="CVK1" s="976"/>
      <c r="CVL1" s="976"/>
      <c r="CVM1" s="976"/>
      <c r="CVN1" s="976"/>
      <c r="CVO1" s="976"/>
      <c r="CVP1" s="976"/>
      <c r="CVQ1" s="976"/>
      <c r="CVR1" s="976"/>
      <c r="CVS1" s="976"/>
      <c r="CVT1" s="976"/>
      <c r="CVU1" s="976"/>
      <c r="CVV1" s="976"/>
      <c r="CVW1" s="976"/>
      <c r="CVX1" s="976"/>
      <c r="CVY1" s="976"/>
      <c r="CVZ1" s="976"/>
      <c r="CWA1" s="976"/>
      <c r="CWB1" s="976"/>
      <c r="CWC1" s="976"/>
      <c r="CWD1" s="976"/>
      <c r="CWE1" s="976"/>
      <c r="CWF1" s="976"/>
      <c r="CWG1" s="976"/>
      <c r="CWH1" s="976"/>
      <c r="CWI1" s="976"/>
      <c r="CWJ1" s="976"/>
      <c r="CWK1" s="976"/>
      <c r="CWL1" s="976"/>
      <c r="CWM1" s="976"/>
      <c r="CWN1" s="976"/>
      <c r="CWO1" s="976"/>
      <c r="CWP1" s="976"/>
      <c r="CWQ1" s="976"/>
      <c r="CWR1" s="976"/>
      <c r="CWS1" s="976"/>
      <c r="CWT1" s="976"/>
      <c r="CWU1" s="976"/>
      <c r="CWV1" s="976"/>
      <c r="CWW1" s="976"/>
      <c r="CWX1" s="976"/>
      <c r="CWY1" s="976"/>
      <c r="CWZ1" s="976"/>
      <c r="CXA1" s="976"/>
      <c r="CXB1" s="976"/>
      <c r="CXC1" s="976"/>
      <c r="CXD1" s="976"/>
      <c r="CXE1" s="976"/>
      <c r="CXF1" s="976"/>
      <c r="CXG1" s="976"/>
      <c r="CXH1" s="976"/>
      <c r="CXI1" s="976"/>
      <c r="CXJ1" s="976"/>
      <c r="CXK1" s="976"/>
      <c r="CXL1" s="976"/>
      <c r="CXM1" s="976"/>
      <c r="CXN1" s="976"/>
      <c r="CXO1" s="976"/>
      <c r="CXP1" s="976"/>
      <c r="CXQ1" s="976"/>
      <c r="CXR1" s="976"/>
      <c r="CXS1" s="976"/>
      <c r="CXT1" s="976"/>
      <c r="CXU1" s="976"/>
      <c r="CXV1" s="976"/>
      <c r="CXW1" s="976"/>
      <c r="CXX1" s="976"/>
      <c r="CXY1" s="976"/>
      <c r="CXZ1" s="976"/>
      <c r="CYA1" s="976"/>
      <c r="CYB1" s="976"/>
      <c r="CYC1" s="976"/>
      <c r="CYD1" s="976"/>
      <c r="CYE1" s="976"/>
      <c r="CYF1" s="976"/>
      <c r="CYG1" s="976"/>
      <c r="CYH1" s="976"/>
      <c r="CYI1" s="976"/>
      <c r="CYJ1" s="976"/>
      <c r="CYK1" s="976"/>
      <c r="CYL1" s="976"/>
      <c r="CYM1" s="976"/>
      <c r="CYN1" s="976"/>
      <c r="CYO1" s="976"/>
      <c r="CYP1" s="976"/>
      <c r="CYQ1" s="976"/>
      <c r="CYR1" s="976"/>
      <c r="CYS1" s="976"/>
      <c r="CYT1" s="976"/>
      <c r="CYU1" s="976"/>
      <c r="CYV1" s="976"/>
      <c r="CYW1" s="976"/>
      <c r="CYX1" s="976"/>
      <c r="CYY1" s="976"/>
      <c r="CYZ1" s="976"/>
      <c r="CZA1" s="976"/>
      <c r="CZB1" s="976"/>
      <c r="CZC1" s="976"/>
      <c r="CZD1" s="976"/>
      <c r="CZE1" s="976"/>
      <c r="CZF1" s="976"/>
      <c r="CZG1" s="976"/>
      <c r="CZH1" s="976"/>
      <c r="CZI1" s="976"/>
      <c r="CZJ1" s="976"/>
      <c r="CZK1" s="976"/>
      <c r="CZL1" s="976"/>
      <c r="CZM1" s="976"/>
      <c r="CZN1" s="976"/>
      <c r="CZO1" s="976"/>
      <c r="CZP1" s="976"/>
      <c r="CZQ1" s="976"/>
      <c r="CZR1" s="976"/>
      <c r="CZS1" s="976"/>
      <c r="CZT1" s="976"/>
      <c r="CZU1" s="976"/>
      <c r="CZV1" s="976"/>
      <c r="CZW1" s="976"/>
      <c r="CZX1" s="976"/>
      <c r="CZY1" s="976"/>
      <c r="CZZ1" s="976"/>
      <c r="DAA1" s="976"/>
      <c r="DAB1" s="976"/>
      <c r="DAC1" s="976"/>
      <c r="DAD1" s="976"/>
      <c r="DAE1" s="976"/>
      <c r="DAF1" s="976"/>
      <c r="DAG1" s="976"/>
      <c r="DAH1" s="976"/>
      <c r="DAI1" s="976"/>
      <c r="DAJ1" s="976"/>
      <c r="DAK1" s="976"/>
      <c r="DAL1" s="976"/>
      <c r="DAM1" s="976"/>
      <c r="DAN1" s="976"/>
      <c r="DAO1" s="976"/>
      <c r="DAP1" s="976"/>
      <c r="DAQ1" s="976"/>
      <c r="DAR1" s="976"/>
      <c r="DAS1" s="976"/>
      <c r="DAT1" s="976"/>
      <c r="DAU1" s="976"/>
      <c r="DAV1" s="976"/>
      <c r="DAW1" s="976"/>
      <c r="DAX1" s="976"/>
      <c r="DAY1" s="976"/>
      <c r="DAZ1" s="976"/>
      <c r="DBA1" s="976"/>
      <c r="DBB1" s="976"/>
      <c r="DBC1" s="976"/>
      <c r="DBD1" s="976"/>
      <c r="DBE1" s="976"/>
      <c r="DBF1" s="976"/>
      <c r="DBG1" s="976"/>
      <c r="DBH1" s="976"/>
      <c r="DBI1" s="976"/>
      <c r="DBJ1" s="976"/>
      <c r="DBK1" s="976"/>
      <c r="DBL1" s="976"/>
      <c r="DBM1" s="976"/>
      <c r="DBN1" s="976"/>
      <c r="DBO1" s="976"/>
      <c r="DBP1" s="976"/>
      <c r="DBQ1" s="976"/>
      <c r="DBR1" s="976"/>
      <c r="DBS1" s="976"/>
      <c r="DBT1" s="976"/>
      <c r="DBU1" s="976"/>
      <c r="DBV1" s="976"/>
      <c r="DBW1" s="976"/>
      <c r="DBX1" s="976"/>
      <c r="DBY1" s="976"/>
      <c r="DBZ1" s="976"/>
      <c r="DCA1" s="976"/>
      <c r="DCB1" s="976"/>
      <c r="DCC1" s="976"/>
      <c r="DCD1" s="976"/>
      <c r="DCE1" s="976"/>
      <c r="DCF1" s="976"/>
      <c r="DCG1" s="976"/>
      <c r="DCH1" s="976"/>
      <c r="DCI1" s="976"/>
      <c r="DCJ1" s="976"/>
      <c r="DCK1" s="976"/>
      <c r="DCL1" s="976"/>
      <c r="DCM1" s="976"/>
      <c r="DCN1" s="976"/>
      <c r="DCO1" s="976"/>
      <c r="DCP1" s="976"/>
      <c r="DCQ1" s="976"/>
      <c r="DCR1" s="976"/>
      <c r="DCS1" s="976"/>
      <c r="DCT1" s="976"/>
      <c r="DCU1" s="976"/>
      <c r="DCV1" s="976"/>
      <c r="DCW1" s="976"/>
      <c r="DCX1" s="976"/>
      <c r="DCY1" s="976"/>
      <c r="DCZ1" s="976"/>
      <c r="DDA1" s="976"/>
      <c r="DDB1" s="976"/>
      <c r="DDC1" s="976"/>
      <c r="DDD1" s="976"/>
      <c r="DDE1" s="976"/>
      <c r="DDF1" s="976"/>
      <c r="DDG1" s="976"/>
      <c r="DDH1" s="976"/>
      <c r="DDI1" s="976"/>
      <c r="DDJ1" s="976"/>
      <c r="DDK1" s="976"/>
      <c r="DDL1" s="976"/>
      <c r="DDM1" s="976"/>
      <c r="DDN1" s="976"/>
      <c r="DDO1" s="976"/>
      <c r="DDP1" s="976"/>
      <c r="DDQ1" s="976"/>
      <c r="DDR1" s="976"/>
      <c r="DDS1" s="976"/>
      <c r="DDT1" s="976"/>
      <c r="DDU1" s="976"/>
      <c r="DDV1" s="976"/>
      <c r="DDW1" s="976"/>
      <c r="DDX1" s="976"/>
      <c r="DDY1" s="976"/>
      <c r="DDZ1" s="976"/>
      <c r="DEA1" s="976"/>
      <c r="DEB1" s="976"/>
      <c r="DEC1" s="976"/>
      <c r="DED1" s="976"/>
      <c r="DEE1" s="976"/>
      <c r="DEF1" s="976"/>
      <c r="DEG1" s="976"/>
      <c r="DEH1" s="976"/>
      <c r="DEI1" s="976"/>
      <c r="DEJ1" s="976"/>
      <c r="DEK1" s="976"/>
      <c r="DEL1" s="976"/>
      <c r="DEM1" s="976"/>
      <c r="DEN1" s="976"/>
      <c r="DEO1" s="976"/>
      <c r="DEP1" s="976"/>
      <c r="DEQ1" s="976"/>
      <c r="DER1" s="976"/>
      <c r="DES1" s="976"/>
      <c r="DET1" s="976"/>
      <c r="DEU1" s="976"/>
      <c r="DEV1" s="976"/>
      <c r="DEW1" s="976"/>
      <c r="DEX1" s="976"/>
      <c r="DEY1" s="976"/>
      <c r="DEZ1" s="976"/>
      <c r="DFA1" s="976"/>
      <c r="DFB1" s="976"/>
      <c r="DFC1" s="976"/>
      <c r="DFD1" s="976"/>
      <c r="DFE1" s="976"/>
      <c r="DFF1" s="976"/>
      <c r="DFG1" s="976"/>
      <c r="DFH1" s="976"/>
      <c r="DFI1" s="976"/>
      <c r="DFJ1" s="976"/>
      <c r="DFK1" s="976"/>
      <c r="DFL1" s="976"/>
      <c r="DFM1" s="976"/>
      <c r="DFN1" s="976"/>
      <c r="DFO1" s="976"/>
      <c r="DFP1" s="976"/>
      <c r="DFQ1" s="976"/>
      <c r="DFR1" s="976"/>
      <c r="DFS1" s="976"/>
      <c r="DFT1" s="976"/>
      <c r="DFU1" s="976"/>
      <c r="DFV1" s="976"/>
      <c r="DFW1" s="976"/>
      <c r="DFX1" s="976"/>
      <c r="DFY1" s="976"/>
      <c r="DFZ1" s="976"/>
      <c r="DGA1" s="976"/>
      <c r="DGB1" s="976"/>
      <c r="DGC1" s="976"/>
      <c r="DGD1" s="976"/>
      <c r="DGE1" s="976"/>
      <c r="DGF1" s="976"/>
      <c r="DGG1" s="976"/>
      <c r="DGH1" s="976"/>
      <c r="DGI1" s="976"/>
      <c r="DGJ1" s="976"/>
      <c r="DGK1" s="976"/>
      <c r="DGL1" s="976"/>
      <c r="DGM1" s="976"/>
      <c r="DGN1" s="976"/>
      <c r="DGO1" s="976"/>
      <c r="DGP1" s="976"/>
      <c r="DGQ1" s="976"/>
      <c r="DGR1" s="976"/>
      <c r="DGS1" s="976"/>
      <c r="DGT1" s="976"/>
      <c r="DGU1" s="976"/>
      <c r="DGV1" s="976"/>
      <c r="DGW1" s="976"/>
      <c r="DGX1" s="976"/>
      <c r="DGY1" s="976"/>
      <c r="DGZ1" s="976"/>
      <c r="DHA1" s="976"/>
      <c r="DHB1" s="976"/>
      <c r="DHC1" s="976"/>
      <c r="DHD1" s="976"/>
      <c r="DHE1" s="976"/>
      <c r="DHF1" s="976"/>
      <c r="DHG1" s="976"/>
      <c r="DHH1" s="976"/>
      <c r="DHI1" s="976"/>
      <c r="DHJ1" s="976"/>
      <c r="DHK1" s="976"/>
      <c r="DHL1" s="976"/>
      <c r="DHM1" s="976"/>
      <c r="DHN1" s="976"/>
      <c r="DHO1" s="976"/>
      <c r="DHP1" s="976"/>
      <c r="DHQ1" s="976"/>
      <c r="DHR1" s="976"/>
      <c r="DHS1" s="976"/>
      <c r="DHT1" s="976"/>
      <c r="DHU1" s="976"/>
      <c r="DHV1" s="976"/>
      <c r="DHW1" s="976"/>
      <c r="DHX1" s="976"/>
      <c r="DHY1" s="976"/>
      <c r="DHZ1" s="976"/>
      <c r="DIA1" s="976"/>
      <c r="DIB1" s="976"/>
      <c r="DIC1" s="976"/>
      <c r="DID1" s="976"/>
      <c r="DIE1" s="976"/>
      <c r="DIF1" s="976"/>
      <c r="DIG1" s="976"/>
      <c r="DIH1" s="976"/>
      <c r="DII1" s="976"/>
      <c r="DIJ1" s="976"/>
      <c r="DIK1" s="976"/>
      <c r="DIL1" s="976"/>
      <c r="DIM1" s="976"/>
      <c r="DIN1" s="976"/>
      <c r="DIO1" s="976"/>
      <c r="DIP1" s="976"/>
      <c r="DIQ1" s="976"/>
      <c r="DIR1" s="976"/>
      <c r="DIS1" s="976"/>
      <c r="DIT1" s="976"/>
      <c r="DIU1" s="976"/>
      <c r="DIV1" s="976"/>
      <c r="DIW1" s="976"/>
      <c r="DIX1" s="976"/>
      <c r="DIY1" s="976"/>
      <c r="DIZ1" s="976"/>
      <c r="DJA1" s="976"/>
      <c r="DJB1" s="976"/>
      <c r="DJC1" s="976"/>
      <c r="DJD1" s="976"/>
      <c r="DJE1" s="976"/>
      <c r="DJF1" s="976"/>
      <c r="DJG1" s="976"/>
      <c r="DJH1" s="976"/>
      <c r="DJI1" s="976"/>
      <c r="DJJ1" s="976"/>
      <c r="DJK1" s="976"/>
      <c r="DJL1" s="976"/>
      <c r="DJM1" s="976"/>
      <c r="DJN1" s="976"/>
      <c r="DJO1" s="976"/>
      <c r="DJP1" s="976"/>
      <c r="DJQ1" s="976"/>
      <c r="DJR1" s="976"/>
      <c r="DJS1" s="976"/>
      <c r="DJT1" s="976"/>
      <c r="DJU1" s="976"/>
      <c r="DJV1" s="976"/>
      <c r="DJW1" s="976"/>
      <c r="DJX1" s="976"/>
      <c r="DJY1" s="976"/>
      <c r="DJZ1" s="976"/>
      <c r="DKA1" s="976"/>
      <c r="DKB1" s="976"/>
      <c r="DKC1" s="976"/>
      <c r="DKD1" s="976"/>
      <c r="DKE1" s="976"/>
      <c r="DKF1" s="976"/>
      <c r="DKG1" s="976"/>
      <c r="DKH1" s="976"/>
      <c r="DKI1" s="976"/>
      <c r="DKJ1" s="976"/>
      <c r="DKK1" s="976"/>
      <c r="DKL1" s="976"/>
      <c r="DKM1" s="976"/>
      <c r="DKN1" s="976"/>
      <c r="DKO1" s="976"/>
      <c r="DKP1" s="976"/>
      <c r="DKQ1" s="976"/>
      <c r="DKR1" s="976"/>
      <c r="DKS1" s="976"/>
      <c r="DKT1" s="976"/>
      <c r="DKU1" s="976"/>
      <c r="DKV1" s="976"/>
      <c r="DKW1" s="976"/>
      <c r="DKX1" s="976"/>
      <c r="DKY1" s="976"/>
      <c r="DKZ1" s="976"/>
      <c r="DLA1" s="976"/>
      <c r="DLB1" s="976"/>
      <c r="DLC1" s="976"/>
      <c r="DLD1" s="976"/>
      <c r="DLE1" s="976"/>
      <c r="DLF1" s="976"/>
      <c r="DLG1" s="976"/>
      <c r="DLH1" s="976"/>
      <c r="DLI1" s="976"/>
      <c r="DLJ1" s="976"/>
      <c r="DLK1" s="976"/>
      <c r="DLL1" s="976"/>
      <c r="DLM1" s="976"/>
      <c r="DLN1" s="976"/>
      <c r="DLO1" s="976"/>
      <c r="DLP1" s="976"/>
      <c r="DLQ1" s="976"/>
      <c r="DLR1" s="976"/>
      <c r="DLS1" s="976"/>
      <c r="DLT1" s="976"/>
      <c r="DLU1" s="976"/>
      <c r="DLV1" s="976"/>
      <c r="DLW1" s="976"/>
      <c r="DLX1" s="976"/>
      <c r="DLY1" s="976"/>
      <c r="DLZ1" s="976"/>
      <c r="DMA1" s="976"/>
      <c r="DMB1" s="976"/>
      <c r="DMC1" s="976"/>
      <c r="DMD1" s="976"/>
      <c r="DME1" s="976"/>
      <c r="DMF1" s="976"/>
      <c r="DMG1" s="976"/>
      <c r="DMH1" s="976"/>
      <c r="DMI1" s="976"/>
      <c r="DMJ1" s="976"/>
      <c r="DMK1" s="976"/>
      <c r="DML1" s="976"/>
      <c r="DMM1" s="976"/>
      <c r="DMN1" s="976"/>
      <c r="DMO1" s="976"/>
      <c r="DMP1" s="976"/>
      <c r="DMQ1" s="976"/>
      <c r="DMR1" s="976"/>
      <c r="DMS1" s="976"/>
      <c r="DMT1" s="976"/>
      <c r="DMU1" s="976"/>
      <c r="DMV1" s="976"/>
      <c r="DMW1" s="976"/>
      <c r="DMX1" s="976"/>
      <c r="DMY1" s="976"/>
      <c r="DMZ1" s="976"/>
      <c r="DNA1" s="976"/>
      <c r="DNB1" s="976"/>
      <c r="DNC1" s="976"/>
      <c r="DND1" s="976"/>
      <c r="DNE1" s="976"/>
      <c r="DNF1" s="976"/>
      <c r="DNG1" s="976"/>
      <c r="DNH1" s="976"/>
      <c r="DNI1" s="976"/>
      <c r="DNJ1" s="976"/>
      <c r="DNK1" s="976"/>
      <c r="DNL1" s="976"/>
      <c r="DNM1" s="976"/>
      <c r="DNN1" s="976"/>
      <c r="DNO1" s="976"/>
      <c r="DNP1" s="976"/>
      <c r="DNQ1" s="976"/>
      <c r="DNR1" s="976"/>
      <c r="DNS1" s="976"/>
      <c r="DNT1" s="976"/>
      <c r="DNU1" s="976"/>
      <c r="DNV1" s="976"/>
      <c r="DNW1" s="976"/>
      <c r="DNX1" s="976"/>
      <c r="DNY1" s="976"/>
      <c r="DNZ1" s="976"/>
      <c r="DOA1" s="976"/>
      <c r="DOB1" s="976"/>
      <c r="DOC1" s="976"/>
      <c r="DOD1" s="976"/>
      <c r="DOE1" s="976"/>
      <c r="DOF1" s="976"/>
      <c r="DOG1" s="976"/>
      <c r="DOH1" s="976"/>
      <c r="DOI1" s="976"/>
      <c r="DOJ1" s="976"/>
      <c r="DOK1" s="976"/>
      <c r="DOL1" s="976"/>
      <c r="DOM1" s="976"/>
      <c r="DON1" s="976"/>
      <c r="DOO1" s="976"/>
      <c r="DOP1" s="976"/>
      <c r="DOQ1" s="976"/>
      <c r="DOR1" s="976"/>
      <c r="DOS1" s="976"/>
      <c r="DOT1" s="976"/>
      <c r="DOU1" s="976"/>
      <c r="DOV1" s="976"/>
      <c r="DOW1" s="976"/>
      <c r="DOX1" s="976"/>
      <c r="DOY1" s="976"/>
      <c r="DOZ1" s="976"/>
      <c r="DPA1" s="976"/>
      <c r="DPB1" s="976"/>
      <c r="DPC1" s="976"/>
      <c r="DPD1" s="976"/>
      <c r="DPE1" s="976"/>
      <c r="DPF1" s="976"/>
      <c r="DPG1" s="976"/>
      <c r="DPH1" s="976"/>
      <c r="DPI1" s="976"/>
      <c r="DPJ1" s="976"/>
      <c r="DPK1" s="976"/>
      <c r="DPL1" s="976"/>
      <c r="DPM1" s="976"/>
      <c r="DPN1" s="976"/>
      <c r="DPO1" s="976"/>
      <c r="DPP1" s="976"/>
      <c r="DPQ1" s="976"/>
      <c r="DPR1" s="976"/>
      <c r="DPS1" s="976"/>
      <c r="DPT1" s="976"/>
      <c r="DPU1" s="976"/>
      <c r="DPV1" s="976"/>
      <c r="DPW1" s="976"/>
      <c r="DPX1" s="976"/>
      <c r="DPY1" s="976"/>
      <c r="DPZ1" s="976"/>
      <c r="DQA1" s="976"/>
      <c r="DQB1" s="976"/>
      <c r="DQC1" s="976"/>
      <c r="DQD1" s="976"/>
      <c r="DQE1" s="976"/>
      <c r="DQF1" s="976"/>
      <c r="DQG1" s="976"/>
      <c r="DQH1" s="976"/>
      <c r="DQI1" s="976"/>
      <c r="DQJ1" s="976"/>
      <c r="DQK1" s="976"/>
      <c r="DQL1" s="976"/>
      <c r="DQM1" s="976"/>
      <c r="DQN1" s="976"/>
      <c r="DQO1" s="976"/>
      <c r="DQP1" s="976"/>
      <c r="DQQ1" s="976"/>
      <c r="DQR1" s="976"/>
      <c r="DQS1" s="976"/>
      <c r="DQT1" s="976"/>
      <c r="DQU1" s="976"/>
      <c r="DQV1" s="976"/>
      <c r="DQW1" s="976"/>
      <c r="DQX1" s="976"/>
      <c r="DQY1" s="976"/>
      <c r="DQZ1" s="976"/>
      <c r="DRA1" s="976"/>
      <c r="DRB1" s="976"/>
      <c r="DRC1" s="976"/>
      <c r="DRD1" s="976"/>
      <c r="DRE1" s="976"/>
      <c r="DRF1" s="976"/>
      <c r="DRG1" s="976"/>
      <c r="DRH1" s="976"/>
      <c r="DRI1" s="976"/>
      <c r="DRJ1" s="976"/>
      <c r="DRK1" s="976"/>
      <c r="DRL1" s="976"/>
      <c r="DRM1" s="976"/>
      <c r="DRN1" s="976"/>
      <c r="DRO1" s="976"/>
      <c r="DRP1" s="976"/>
      <c r="DRQ1" s="976"/>
      <c r="DRR1" s="976"/>
      <c r="DRS1" s="976"/>
      <c r="DRT1" s="976"/>
      <c r="DRU1" s="976"/>
      <c r="DRV1" s="976"/>
      <c r="DRW1" s="976"/>
      <c r="DRX1" s="976"/>
      <c r="DRY1" s="976"/>
      <c r="DRZ1" s="976"/>
      <c r="DSA1" s="976"/>
      <c r="DSB1" s="976"/>
      <c r="DSC1" s="976"/>
      <c r="DSD1" s="976"/>
      <c r="DSE1" s="976"/>
      <c r="DSF1" s="976"/>
      <c r="DSG1" s="976"/>
      <c r="DSH1" s="976"/>
      <c r="DSI1" s="976"/>
      <c r="DSJ1" s="976"/>
      <c r="DSK1" s="976"/>
      <c r="DSL1" s="976"/>
      <c r="DSM1" s="976"/>
      <c r="DSN1" s="976"/>
      <c r="DSO1" s="976"/>
      <c r="DSP1" s="976"/>
      <c r="DSQ1" s="976"/>
      <c r="DSR1" s="976"/>
      <c r="DSS1" s="976"/>
      <c r="DST1" s="976"/>
      <c r="DSU1" s="976"/>
      <c r="DSV1" s="976"/>
      <c r="DSW1" s="976"/>
      <c r="DSX1" s="976"/>
      <c r="DSY1" s="976"/>
      <c r="DSZ1" s="976"/>
      <c r="DTA1" s="976"/>
      <c r="DTB1" s="976"/>
      <c r="DTC1" s="976"/>
      <c r="DTD1" s="976"/>
      <c r="DTE1" s="976"/>
      <c r="DTF1" s="976"/>
      <c r="DTG1" s="976"/>
      <c r="DTH1" s="976"/>
      <c r="DTI1" s="976"/>
      <c r="DTJ1" s="976"/>
      <c r="DTK1" s="976"/>
      <c r="DTL1" s="976"/>
      <c r="DTM1" s="976"/>
      <c r="DTN1" s="976"/>
      <c r="DTO1" s="976"/>
      <c r="DTP1" s="976"/>
      <c r="DTQ1" s="976"/>
      <c r="DTR1" s="976"/>
      <c r="DTS1" s="976"/>
      <c r="DTT1" s="976"/>
      <c r="DTU1" s="976"/>
      <c r="DTV1" s="976"/>
      <c r="DTW1" s="976"/>
      <c r="DTX1" s="976"/>
      <c r="DTY1" s="976"/>
      <c r="DTZ1" s="976"/>
      <c r="DUA1" s="976"/>
      <c r="DUB1" s="976"/>
      <c r="DUC1" s="976"/>
      <c r="DUD1" s="976"/>
      <c r="DUE1" s="976"/>
      <c r="DUF1" s="976"/>
      <c r="DUG1" s="976"/>
      <c r="DUH1" s="976"/>
      <c r="DUI1" s="976"/>
      <c r="DUJ1" s="976"/>
      <c r="DUK1" s="976"/>
      <c r="DUL1" s="976"/>
      <c r="DUM1" s="976"/>
      <c r="DUN1" s="976"/>
      <c r="DUO1" s="976"/>
      <c r="DUP1" s="976"/>
      <c r="DUQ1" s="976"/>
      <c r="DUR1" s="976"/>
      <c r="DUS1" s="976"/>
      <c r="DUT1" s="976"/>
      <c r="DUU1" s="976"/>
      <c r="DUV1" s="976"/>
      <c r="DUW1" s="976"/>
      <c r="DUX1" s="976"/>
      <c r="DUY1" s="976"/>
      <c r="DUZ1" s="976"/>
      <c r="DVA1" s="976"/>
      <c r="DVB1" s="976"/>
      <c r="DVC1" s="976"/>
      <c r="DVD1" s="976"/>
      <c r="DVE1" s="976"/>
      <c r="DVF1" s="976"/>
      <c r="DVG1" s="976"/>
      <c r="DVH1" s="976"/>
      <c r="DVI1" s="976"/>
      <c r="DVJ1" s="976"/>
      <c r="DVK1" s="976"/>
      <c r="DVL1" s="976"/>
      <c r="DVM1" s="976"/>
      <c r="DVN1" s="976"/>
      <c r="DVO1" s="976"/>
      <c r="DVP1" s="976"/>
      <c r="DVQ1" s="976"/>
      <c r="DVR1" s="976"/>
      <c r="DVS1" s="976"/>
      <c r="DVT1" s="976"/>
      <c r="DVU1" s="976"/>
      <c r="DVV1" s="976"/>
      <c r="DVW1" s="976"/>
      <c r="DVX1" s="976"/>
      <c r="DVY1" s="976"/>
      <c r="DVZ1" s="976"/>
      <c r="DWA1" s="976"/>
      <c r="DWB1" s="976"/>
      <c r="DWC1" s="976"/>
      <c r="DWD1" s="976"/>
      <c r="DWE1" s="976"/>
      <c r="DWF1" s="976"/>
      <c r="DWG1" s="976"/>
      <c r="DWH1" s="976"/>
      <c r="DWI1" s="976"/>
      <c r="DWJ1" s="976"/>
      <c r="DWK1" s="976"/>
      <c r="DWL1" s="976"/>
      <c r="DWM1" s="976"/>
      <c r="DWN1" s="976"/>
      <c r="DWO1" s="976"/>
      <c r="DWP1" s="976"/>
      <c r="DWQ1" s="976"/>
      <c r="DWR1" s="976"/>
      <c r="DWS1" s="976"/>
      <c r="DWT1" s="976"/>
      <c r="DWU1" s="976"/>
      <c r="DWV1" s="976"/>
      <c r="DWW1" s="976"/>
      <c r="DWX1" s="976"/>
      <c r="DWY1" s="976"/>
      <c r="DWZ1" s="976"/>
      <c r="DXA1" s="976"/>
      <c r="DXB1" s="976"/>
      <c r="DXC1" s="976"/>
      <c r="DXD1" s="976"/>
      <c r="DXE1" s="976"/>
      <c r="DXF1" s="976"/>
      <c r="DXG1" s="976"/>
      <c r="DXH1" s="976"/>
      <c r="DXI1" s="976"/>
      <c r="DXJ1" s="976"/>
      <c r="DXK1" s="976"/>
      <c r="DXL1" s="976"/>
      <c r="DXM1" s="976"/>
      <c r="DXN1" s="976"/>
      <c r="DXO1" s="976"/>
      <c r="DXP1" s="976"/>
      <c r="DXQ1" s="976"/>
      <c r="DXR1" s="976"/>
      <c r="DXS1" s="976"/>
      <c r="DXT1" s="976"/>
      <c r="DXU1" s="976"/>
      <c r="DXV1" s="976"/>
      <c r="DXW1" s="976"/>
      <c r="DXX1" s="976"/>
      <c r="DXY1" s="976"/>
      <c r="DXZ1" s="976"/>
      <c r="DYA1" s="976"/>
      <c r="DYB1" s="976"/>
      <c r="DYC1" s="976"/>
      <c r="DYD1" s="976"/>
      <c r="DYE1" s="976"/>
      <c r="DYF1" s="976"/>
      <c r="DYG1" s="976"/>
      <c r="DYH1" s="976"/>
      <c r="DYI1" s="976"/>
      <c r="DYJ1" s="976"/>
      <c r="DYK1" s="976"/>
      <c r="DYL1" s="976"/>
      <c r="DYM1" s="976"/>
      <c r="DYN1" s="976"/>
      <c r="DYO1" s="976"/>
      <c r="DYP1" s="976"/>
      <c r="DYQ1" s="976"/>
      <c r="DYR1" s="976"/>
      <c r="DYS1" s="976"/>
      <c r="DYT1" s="976"/>
      <c r="DYU1" s="976"/>
      <c r="DYV1" s="976"/>
      <c r="DYW1" s="976"/>
      <c r="DYX1" s="976"/>
      <c r="DYY1" s="976"/>
      <c r="DYZ1" s="976"/>
      <c r="DZA1" s="976"/>
      <c r="DZB1" s="976"/>
      <c r="DZC1" s="976"/>
      <c r="DZD1" s="976"/>
      <c r="DZE1" s="976"/>
      <c r="DZF1" s="976"/>
      <c r="DZG1" s="976"/>
      <c r="DZH1" s="976"/>
      <c r="DZI1" s="976"/>
      <c r="DZJ1" s="976"/>
      <c r="DZK1" s="976"/>
      <c r="DZL1" s="976"/>
      <c r="DZM1" s="976"/>
      <c r="DZN1" s="976"/>
      <c r="DZO1" s="976"/>
      <c r="DZP1" s="976"/>
      <c r="DZQ1" s="976"/>
      <c r="DZR1" s="976"/>
      <c r="DZS1" s="976"/>
      <c r="DZT1" s="976"/>
      <c r="DZU1" s="976"/>
      <c r="DZV1" s="976"/>
      <c r="DZW1" s="976"/>
      <c r="DZX1" s="976"/>
      <c r="DZY1" s="976"/>
      <c r="DZZ1" s="976"/>
      <c r="EAA1" s="976"/>
      <c r="EAB1" s="976"/>
      <c r="EAC1" s="976"/>
      <c r="EAD1" s="976"/>
      <c r="EAE1" s="976"/>
      <c r="EAF1" s="976"/>
      <c r="EAG1" s="976"/>
      <c r="EAH1" s="976"/>
      <c r="EAI1" s="976"/>
      <c r="EAJ1" s="976"/>
      <c r="EAK1" s="976"/>
      <c r="EAL1" s="976"/>
      <c r="EAM1" s="976"/>
      <c r="EAN1" s="976"/>
      <c r="EAO1" s="976"/>
      <c r="EAP1" s="976"/>
      <c r="EAQ1" s="976"/>
      <c r="EAR1" s="976"/>
      <c r="EAS1" s="976"/>
      <c r="EAT1" s="976"/>
      <c r="EAU1" s="976"/>
      <c r="EAV1" s="976"/>
      <c r="EAW1" s="976"/>
      <c r="EAX1" s="976"/>
      <c r="EAY1" s="976"/>
      <c r="EAZ1" s="976"/>
      <c r="EBA1" s="976"/>
      <c r="EBB1" s="976"/>
      <c r="EBC1" s="976"/>
      <c r="EBD1" s="976"/>
      <c r="EBE1" s="976"/>
      <c r="EBF1" s="976"/>
      <c r="EBG1" s="976"/>
      <c r="EBH1" s="976"/>
      <c r="EBI1" s="976"/>
      <c r="EBJ1" s="976"/>
      <c r="EBK1" s="976"/>
      <c r="EBL1" s="976"/>
      <c r="EBM1" s="976"/>
      <c r="EBN1" s="976"/>
      <c r="EBO1" s="976"/>
      <c r="EBP1" s="976"/>
      <c r="EBQ1" s="976"/>
      <c r="EBR1" s="976"/>
      <c r="EBS1" s="976"/>
      <c r="EBT1" s="976"/>
      <c r="EBU1" s="976"/>
      <c r="EBV1" s="976"/>
      <c r="EBW1" s="976"/>
      <c r="EBX1" s="976"/>
      <c r="EBY1" s="976"/>
      <c r="EBZ1" s="976"/>
      <c r="ECA1" s="976"/>
      <c r="ECB1" s="976"/>
      <c r="ECC1" s="976"/>
      <c r="ECD1" s="976"/>
      <c r="ECE1" s="976"/>
      <c r="ECF1" s="976"/>
      <c r="ECG1" s="976"/>
      <c r="ECH1" s="976"/>
      <c r="ECI1" s="976"/>
      <c r="ECJ1" s="976"/>
      <c r="ECK1" s="976"/>
      <c r="ECL1" s="976"/>
      <c r="ECM1" s="976"/>
      <c r="ECN1" s="976"/>
      <c r="ECO1" s="976"/>
      <c r="ECP1" s="976"/>
      <c r="ECQ1" s="976"/>
      <c r="ECR1" s="976"/>
      <c r="ECS1" s="976"/>
      <c r="ECT1" s="976"/>
      <c r="ECU1" s="976"/>
      <c r="ECV1" s="976"/>
      <c r="ECW1" s="976"/>
      <c r="ECX1" s="976"/>
      <c r="ECY1" s="976"/>
      <c r="ECZ1" s="976"/>
      <c r="EDA1" s="976"/>
      <c r="EDB1" s="976"/>
      <c r="EDC1" s="976"/>
      <c r="EDD1" s="976"/>
      <c r="EDE1" s="976"/>
      <c r="EDF1" s="976"/>
      <c r="EDG1" s="976"/>
      <c r="EDH1" s="976"/>
      <c r="EDI1" s="976"/>
      <c r="EDJ1" s="976"/>
      <c r="EDK1" s="976"/>
      <c r="EDL1" s="976"/>
      <c r="EDM1" s="976"/>
      <c r="EDN1" s="976"/>
      <c r="EDO1" s="976"/>
      <c r="EDP1" s="976"/>
      <c r="EDQ1" s="976"/>
      <c r="EDR1" s="976"/>
      <c r="EDS1" s="976"/>
      <c r="EDT1" s="976"/>
      <c r="EDU1" s="976"/>
      <c r="EDV1" s="976"/>
      <c r="EDW1" s="976"/>
      <c r="EDX1" s="976"/>
      <c r="EDY1" s="976"/>
      <c r="EDZ1" s="976"/>
      <c r="EEA1" s="976"/>
      <c r="EEB1" s="976"/>
      <c r="EEC1" s="976"/>
      <c r="EED1" s="976"/>
      <c r="EEE1" s="976"/>
      <c r="EEF1" s="976"/>
      <c r="EEG1" s="976"/>
      <c r="EEH1" s="976"/>
      <c r="EEI1" s="976"/>
      <c r="EEJ1" s="976"/>
      <c r="EEK1" s="976"/>
      <c r="EEL1" s="976"/>
      <c r="EEM1" s="976"/>
      <c r="EEN1" s="976"/>
      <c r="EEO1" s="976"/>
      <c r="EEP1" s="976"/>
      <c r="EEQ1" s="976"/>
      <c r="EER1" s="976"/>
      <c r="EES1" s="976"/>
      <c r="EET1" s="976"/>
      <c r="EEU1" s="976"/>
      <c r="EEV1" s="976"/>
      <c r="EEW1" s="976"/>
      <c r="EEX1" s="976"/>
      <c r="EEY1" s="976"/>
      <c r="EEZ1" s="976"/>
      <c r="EFA1" s="976"/>
      <c r="EFB1" s="976"/>
      <c r="EFC1" s="976"/>
      <c r="EFD1" s="976"/>
      <c r="EFE1" s="976"/>
      <c r="EFF1" s="976"/>
      <c r="EFG1" s="976"/>
      <c r="EFH1" s="976"/>
      <c r="EFI1" s="976"/>
      <c r="EFJ1" s="976"/>
      <c r="EFK1" s="976"/>
      <c r="EFL1" s="976"/>
      <c r="EFM1" s="976"/>
      <c r="EFN1" s="976"/>
      <c r="EFO1" s="976"/>
      <c r="EFP1" s="976"/>
      <c r="EFQ1" s="976"/>
      <c r="EFR1" s="976"/>
      <c r="EFS1" s="976"/>
      <c r="EFT1" s="976"/>
      <c r="EFU1" s="976"/>
      <c r="EFV1" s="976"/>
      <c r="EFW1" s="976"/>
      <c r="EFX1" s="976"/>
      <c r="EFY1" s="976"/>
      <c r="EFZ1" s="976"/>
      <c r="EGA1" s="976"/>
      <c r="EGB1" s="976"/>
      <c r="EGC1" s="976"/>
      <c r="EGD1" s="976"/>
      <c r="EGE1" s="976"/>
      <c r="EGF1" s="976"/>
      <c r="EGG1" s="976"/>
      <c r="EGH1" s="976"/>
      <c r="EGI1" s="976"/>
      <c r="EGJ1" s="976"/>
      <c r="EGK1" s="976"/>
      <c r="EGL1" s="976"/>
      <c r="EGM1" s="976"/>
      <c r="EGN1" s="976"/>
      <c r="EGO1" s="976"/>
      <c r="EGP1" s="976"/>
      <c r="EGQ1" s="976"/>
      <c r="EGR1" s="976"/>
      <c r="EGS1" s="976"/>
      <c r="EGT1" s="976"/>
      <c r="EGU1" s="976"/>
      <c r="EGV1" s="976"/>
      <c r="EGW1" s="976"/>
      <c r="EGX1" s="976"/>
      <c r="EGY1" s="976"/>
      <c r="EGZ1" s="976"/>
      <c r="EHA1" s="976"/>
      <c r="EHB1" s="976"/>
      <c r="EHC1" s="976"/>
      <c r="EHD1" s="976"/>
      <c r="EHE1" s="976"/>
      <c r="EHF1" s="976"/>
      <c r="EHG1" s="976"/>
      <c r="EHH1" s="976"/>
      <c r="EHI1" s="976"/>
      <c r="EHJ1" s="976"/>
      <c r="EHK1" s="976"/>
      <c r="EHL1" s="976"/>
      <c r="EHM1" s="976"/>
      <c r="EHN1" s="976"/>
      <c r="EHO1" s="976"/>
      <c r="EHP1" s="976"/>
      <c r="EHQ1" s="976"/>
      <c r="EHR1" s="976"/>
      <c r="EHS1" s="976"/>
      <c r="EHT1" s="976"/>
      <c r="EHU1" s="976"/>
      <c r="EHV1" s="976"/>
      <c r="EHW1" s="976"/>
      <c r="EHX1" s="976"/>
      <c r="EHY1" s="976"/>
      <c r="EHZ1" s="976"/>
      <c r="EIA1" s="976"/>
      <c r="EIB1" s="976"/>
      <c r="EIC1" s="976"/>
      <c r="EID1" s="976"/>
      <c r="EIE1" s="976"/>
      <c r="EIF1" s="976"/>
      <c r="EIG1" s="976"/>
      <c r="EIH1" s="976"/>
      <c r="EII1" s="976"/>
      <c r="EIJ1" s="976"/>
      <c r="EIK1" s="976"/>
      <c r="EIL1" s="976"/>
      <c r="EIM1" s="976"/>
      <c r="EIN1" s="976"/>
      <c r="EIO1" s="976"/>
      <c r="EIP1" s="976"/>
      <c r="EIQ1" s="976"/>
      <c r="EIR1" s="976"/>
      <c r="EIS1" s="976"/>
      <c r="EIT1" s="976"/>
      <c r="EIU1" s="976"/>
      <c r="EIV1" s="976"/>
      <c r="EIW1" s="976"/>
      <c r="EIX1" s="976"/>
      <c r="EIY1" s="976"/>
      <c r="EIZ1" s="976"/>
      <c r="EJA1" s="976"/>
      <c r="EJB1" s="976"/>
      <c r="EJC1" s="976"/>
      <c r="EJD1" s="976"/>
      <c r="EJE1" s="976"/>
      <c r="EJF1" s="976"/>
      <c r="EJG1" s="976"/>
      <c r="EJH1" s="976"/>
      <c r="EJI1" s="976"/>
      <c r="EJJ1" s="976"/>
      <c r="EJK1" s="976"/>
      <c r="EJL1" s="976"/>
      <c r="EJM1" s="976"/>
      <c r="EJN1" s="976"/>
      <c r="EJO1" s="976"/>
      <c r="EJP1" s="976"/>
      <c r="EJQ1" s="976"/>
      <c r="EJR1" s="976"/>
      <c r="EJS1" s="976"/>
      <c r="EJT1" s="976"/>
      <c r="EJU1" s="976"/>
      <c r="EJV1" s="976"/>
      <c r="EJW1" s="976"/>
      <c r="EJX1" s="976"/>
      <c r="EJY1" s="976"/>
      <c r="EJZ1" s="976"/>
      <c r="EKA1" s="976"/>
      <c r="EKB1" s="976"/>
      <c r="EKC1" s="976"/>
      <c r="EKD1" s="976"/>
      <c r="EKE1" s="976"/>
      <c r="EKF1" s="976"/>
      <c r="EKG1" s="976"/>
      <c r="EKH1" s="976"/>
      <c r="EKI1" s="976"/>
      <c r="EKJ1" s="976"/>
      <c r="EKK1" s="976"/>
      <c r="EKL1" s="976"/>
      <c r="EKM1" s="976"/>
      <c r="EKN1" s="976"/>
      <c r="EKO1" s="976"/>
      <c r="EKP1" s="976"/>
      <c r="EKQ1" s="976"/>
      <c r="EKR1" s="976"/>
      <c r="EKS1" s="976"/>
      <c r="EKT1" s="976"/>
      <c r="EKU1" s="976"/>
      <c r="EKV1" s="976"/>
      <c r="EKW1" s="976"/>
      <c r="EKX1" s="976"/>
      <c r="EKY1" s="976"/>
      <c r="EKZ1" s="976"/>
      <c r="ELA1" s="976"/>
      <c r="ELB1" s="976"/>
      <c r="ELC1" s="976"/>
      <c r="ELD1" s="976"/>
      <c r="ELE1" s="976"/>
      <c r="ELF1" s="976"/>
      <c r="ELG1" s="976"/>
      <c r="ELH1" s="976"/>
      <c r="ELI1" s="976"/>
      <c r="ELJ1" s="976"/>
      <c r="ELK1" s="976"/>
      <c r="ELL1" s="976"/>
      <c r="ELM1" s="976"/>
      <c r="ELN1" s="976"/>
      <c r="ELO1" s="976"/>
      <c r="ELP1" s="976"/>
      <c r="ELQ1" s="976"/>
      <c r="ELR1" s="976"/>
      <c r="ELS1" s="976"/>
      <c r="ELT1" s="976"/>
      <c r="ELU1" s="976"/>
      <c r="ELV1" s="976"/>
      <c r="ELW1" s="976"/>
      <c r="ELX1" s="976"/>
      <c r="ELY1" s="976"/>
      <c r="ELZ1" s="976"/>
      <c r="EMA1" s="976"/>
      <c r="EMB1" s="976"/>
      <c r="EMC1" s="976"/>
      <c r="EMD1" s="976"/>
      <c r="EME1" s="976"/>
      <c r="EMF1" s="976"/>
      <c r="EMG1" s="976"/>
      <c r="EMH1" s="976"/>
      <c r="EMI1" s="976"/>
      <c r="EMJ1" s="976"/>
      <c r="EMK1" s="976"/>
      <c r="EML1" s="976"/>
      <c r="EMM1" s="976"/>
      <c r="EMN1" s="976"/>
      <c r="EMO1" s="976"/>
      <c r="EMP1" s="976"/>
      <c r="EMQ1" s="976"/>
      <c r="EMR1" s="976"/>
      <c r="EMS1" s="976"/>
      <c r="EMT1" s="976"/>
      <c r="EMU1" s="976"/>
      <c r="EMV1" s="976"/>
      <c r="EMW1" s="976"/>
      <c r="EMX1" s="976"/>
      <c r="EMY1" s="976"/>
      <c r="EMZ1" s="976"/>
      <c r="ENA1" s="976"/>
      <c r="ENB1" s="976"/>
      <c r="ENC1" s="976"/>
      <c r="END1" s="976"/>
      <c r="ENE1" s="976"/>
      <c r="ENF1" s="976"/>
      <c r="ENG1" s="976"/>
      <c r="ENH1" s="976"/>
      <c r="ENI1" s="976"/>
      <c r="ENJ1" s="976"/>
      <c r="ENK1" s="976"/>
      <c r="ENL1" s="976"/>
      <c r="ENM1" s="976"/>
      <c r="ENN1" s="976"/>
      <c r="ENO1" s="976"/>
      <c r="ENP1" s="976"/>
      <c r="ENQ1" s="976"/>
      <c r="ENR1" s="976"/>
      <c r="ENS1" s="976"/>
      <c r="ENT1" s="976"/>
      <c r="ENU1" s="976"/>
      <c r="ENV1" s="976"/>
      <c r="ENW1" s="976"/>
      <c r="ENX1" s="976"/>
      <c r="ENY1" s="976"/>
      <c r="ENZ1" s="976"/>
      <c r="EOA1" s="976"/>
      <c r="EOB1" s="976"/>
      <c r="EOC1" s="976"/>
      <c r="EOD1" s="976"/>
      <c r="EOE1" s="976"/>
      <c r="EOF1" s="976"/>
      <c r="EOG1" s="976"/>
      <c r="EOH1" s="976"/>
      <c r="EOI1" s="976"/>
      <c r="EOJ1" s="976"/>
      <c r="EOK1" s="976"/>
      <c r="EOL1" s="976"/>
      <c r="EOM1" s="976"/>
      <c r="EON1" s="976"/>
      <c r="EOO1" s="976"/>
      <c r="EOP1" s="976"/>
      <c r="EOQ1" s="976"/>
      <c r="EOR1" s="976"/>
      <c r="EOS1" s="976"/>
      <c r="EOT1" s="976"/>
      <c r="EOU1" s="976"/>
      <c r="EOV1" s="976"/>
      <c r="EOW1" s="976"/>
      <c r="EOX1" s="976"/>
      <c r="EOY1" s="976"/>
      <c r="EOZ1" s="976"/>
      <c r="EPA1" s="976"/>
      <c r="EPB1" s="976"/>
      <c r="EPC1" s="976"/>
      <c r="EPD1" s="976"/>
      <c r="EPE1" s="976"/>
      <c r="EPF1" s="976"/>
      <c r="EPG1" s="976"/>
      <c r="EPH1" s="976"/>
      <c r="EPI1" s="976"/>
      <c r="EPJ1" s="976"/>
      <c r="EPK1" s="976"/>
      <c r="EPL1" s="976"/>
      <c r="EPM1" s="976"/>
      <c r="EPN1" s="976"/>
      <c r="EPO1" s="976"/>
      <c r="EPP1" s="976"/>
      <c r="EPQ1" s="976"/>
      <c r="EPR1" s="976"/>
      <c r="EPS1" s="976"/>
      <c r="EPT1" s="976"/>
      <c r="EPU1" s="976"/>
      <c r="EPV1" s="976"/>
      <c r="EPW1" s="976"/>
      <c r="EPX1" s="976"/>
      <c r="EPY1" s="976"/>
      <c r="EPZ1" s="976"/>
      <c r="EQA1" s="976"/>
      <c r="EQB1" s="976"/>
      <c r="EQC1" s="976"/>
      <c r="EQD1" s="976"/>
      <c r="EQE1" s="976"/>
      <c r="EQF1" s="976"/>
      <c r="EQG1" s="976"/>
      <c r="EQH1" s="976"/>
      <c r="EQI1" s="976"/>
      <c r="EQJ1" s="976"/>
      <c r="EQK1" s="976"/>
      <c r="EQL1" s="976"/>
      <c r="EQM1" s="976"/>
      <c r="EQN1" s="976"/>
      <c r="EQO1" s="976"/>
      <c r="EQP1" s="976"/>
      <c r="EQQ1" s="976"/>
      <c r="EQR1" s="976"/>
      <c r="EQS1" s="976"/>
      <c r="EQT1" s="976"/>
      <c r="EQU1" s="976"/>
      <c r="EQV1" s="976"/>
      <c r="EQW1" s="976"/>
      <c r="EQX1" s="976"/>
      <c r="EQY1" s="976"/>
      <c r="EQZ1" s="976"/>
      <c r="ERA1" s="976"/>
      <c r="ERB1" s="976"/>
      <c r="ERC1" s="976"/>
      <c r="ERD1" s="976"/>
      <c r="ERE1" s="976"/>
      <c r="ERF1" s="976"/>
      <c r="ERG1" s="976"/>
      <c r="ERH1" s="976"/>
      <c r="ERI1" s="976"/>
      <c r="ERJ1" s="976"/>
      <c r="ERK1" s="976"/>
      <c r="ERL1" s="976"/>
      <c r="ERM1" s="976"/>
      <c r="ERN1" s="976"/>
      <c r="ERO1" s="976"/>
      <c r="ERP1" s="976"/>
      <c r="ERQ1" s="976"/>
      <c r="ERR1" s="976"/>
      <c r="ERS1" s="976"/>
      <c r="ERT1" s="976"/>
      <c r="ERU1" s="976"/>
      <c r="ERV1" s="976"/>
      <c r="ERW1" s="976"/>
      <c r="ERX1" s="976"/>
      <c r="ERY1" s="976"/>
      <c r="ERZ1" s="976"/>
      <c r="ESA1" s="976"/>
      <c r="ESB1" s="976"/>
      <c r="ESC1" s="976"/>
      <c r="ESD1" s="976"/>
      <c r="ESE1" s="976"/>
      <c r="ESF1" s="976"/>
      <c r="ESG1" s="976"/>
      <c r="ESH1" s="976"/>
      <c r="ESI1" s="976"/>
      <c r="ESJ1" s="976"/>
      <c r="ESK1" s="976"/>
      <c r="ESL1" s="976"/>
      <c r="ESM1" s="976"/>
      <c r="ESN1" s="976"/>
      <c r="ESO1" s="976"/>
      <c r="ESP1" s="976"/>
      <c r="ESQ1" s="976"/>
      <c r="ESR1" s="976"/>
      <c r="ESS1" s="976"/>
      <c r="EST1" s="976"/>
      <c r="ESU1" s="976"/>
      <c r="ESV1" s="976"/>
      <c r="ESW1" s="976"/>
      <c r="ESX1" s="976"/>
      <c r="ESY1" s="976"/>
      <c r="ESZ1" s="976"/>
      <c r="ETA1" s="976"/>
      <c r="ETB1" s="976"/>
      <c r="ETC1" s="976"/>
      <c r="ETD1" s="976"/>
      <c r="ETE1" s="976"/>
      <c r="ETF1" s="976"/>
      <c r="ETG1" s="976"/>
      <c r="ETH1" s="976"/>
      <c r="ETI1" s="976"/>
      <c r="ETJ1" s="976"/>
      <c r="ETK1" s="976"/>
      <c r="ETL1" s="976"/>
      <c r="ETM1" s="976"/>
      <c r="ETN1" s="976"/>
      <c r="ETO1" s="976"/>
      <c r="ETP1" s="976"/>
      <c r="ETQ1" s="976"/>
      <c r="ETR1" s="976"/>
      <c r="ETS1" s="976"/>
      <c r="ETT1" s="976"/>
      <c r="ETU1" s="976"/>
      <c r="ETV1" s="976"/>
      <c r="ETW1" s="976"/>
      <c r="ETX1" s="976"/>
      <c r="ETY1" s="976"/>
      <c r="ETZ1" s="976"/>
      <c r="EUA1" s="976"/>
      <c r="EUB1" s="976"/>
      <c r="EUC1" s="976"/>
      <c r="EUD1" s="976"/>
      <c r="EUE1" s="976"/>
      <c r="EUF1" s="976"/>
      <c r="EUG1" s="976"/>
      <c r="EUH1" s="976"/>
      <c r="EUI1" s="976"/>
      <c r="EUJ1" s="976"/>
      <c r="EUK1" s="976"/>
      <c r="EUL1" s="976"/>
      <c r="EUM1" s="976"/>
      <c r="EUN1" s="976"/>
      <c r="EUO1" s="976"/>
      <c r="EUP1" s="976"/>
      <c r="EUQ1" s="976"/>
      <c r="EUR1" s="976"/>
      <c r="EUS1" s="976"/>
      <c r="EUT1" s="976"/>
      <c r="EUU1" s="976"/>
      <c r="EUV1" s="976"/>
      <c r="EUW1" s="976"/>
      <c r="EUX1" s="976"/>
      <c r="EUY1" s="976"/>
      <c r="EUZ1" s="976"/>
      <c r="EVA1" s="976"/>
      <c r="EVB1" s="976"/>
      <c r="EVC1" s="976"/>
      <c r="EVD1" s="976"/>
      <c r="EVE1" s="976"/>
      <c r="EVF1" s="976"/>
      <c r="EVG1" s="976"/>
      <c r="EVH1" s="976"/>
      <c r="EVI1" s="976"/>
      <c r="EVJ1" s="976"/>
      <c r="EVK1" s="976"/>
      <c r="EVL1" s="976"/>
      <c r="EVM1" s="976"/>
      <c r="EVN1" s="976"/>
      <c r="EVO1" s="976"/>
      <c r="EVP1" s="976"/>
      <c r="EVQ1" s="976"/>
      <c r="EVR1" s="976"/>
      <c r="EVS1" s="976"/>
      <c r="EVT1" s="976"/>
      <c r="EVU1" s="976"/>
      <c r="EVV1" s="976"/>
      <c r="EVW1" s="976"/>
      <c r="EVX1" s="976"/>
      <c r="EVY1" s="976"/>
      <c r="EVZ1" s="976"/>
      <c r="EWA1" s="976"/>
      <c r="EWB1" s="976"/>
      <c r="EWC1" s="976"/>
      <c r="EWD1" s="976"/>
      <c r="EWE1" s="976"/>
      <c r="EWF1" s="976"/>
      <c r="EWG1" s="976"/>
      <c r="EWH1" s="976"/>
      <c r="EWI1" s="976"/>
      <c r="EWJ1" s="976"/>
      <c r="EWK1" s="976"/>
      <c r="EWL1" s="976"/>
      <c r="EWM1" s="976"/>
      <c r="EWN1" s="976"/>
      <c r="EWO1" s="976"/>
      <c r="EWP1" s="976"/>
      <c r="EWQ1" s="976"/>
      <c r="EWR1" s="976"/>
      <c r="EWS1" s="976"/>
      <c r="EWT1" s="976"/>
      <c r="EWU1" s="976"/>
      <c r="EWV1" s="976"/>
      <c r="EWW1" s="976"/>
      <c r="EWX1" s="976"/>
      <c r="EWY1" s="976"/>
      <c r="EWZ1" s="976"/>
      <c r="EXA1" s="976"/>
      <c r="EXB1" s="976"/>
      <c r="EXC1" s="976"/>
      <c r="EXD1" s="976"/>
      <c r="EXE1" s="976"/>
      <c r="EXF1" s="976"/>
      <c r="EXG1" s="976"/>
      <c r="EXH1" s="976"/>
      <c r="EXI1" s="976"/>
      <c r="EXJ1" s="976"/>
      <c r="EXK1" s="976"/>
      <c r="EXL1" s="976"/>
      <c r="EXM1" s="976"/>
      <c r="EXN1" s="976"/>
      <c r="EXO1" s="976"/>
      <c r="EXP1" s="976"/>
      <c r="EXQ1" s="976"/>
      <c r="EXR1" s="976"/>
      <c r="EXS1" s="976"/>
      <c r="EXT1" s="976"/>
      <c r="EXU1" s="976"/>
      <c r="EXV1" s="976"/>
      <c r="EXW1" s="976"/>
      <c r="EXX1" s="976"/>
      <c r="EXY1" s="976"/>
      <c r="EXZ1" s="976"/>
      <c r="EYA1" s="976"/>
      <c r="EYB1" s="976"/>
      <c r="EYC1" s="976"/>
      <c r="EYD1" s="976"/>
      <c r="EYE1" s="976"/>
      <c r="EYF1" s="976"/>
      <c r="EYG1" s="976"/>
      <c r="EYH1" s="976"/>
      <c r="EYI1" s="976"/>
      <c r="EYJ1" s="976"/>
      <c r="EYK1" s="976"/>
      <c r="EYL1" s="976"/>
      <c r="EYM1" s="976"/>
      <c r="EYN1" s="976"/>
      <c r="EYO1" s="976"/>
      <c r="EYP1" s="976"/>
      <c r="EYQ1" s="976"/>
      <c r="EYR1" s="976"/>
      <c r="EYS1" s="976"/>
      <c r="EYT1" s="976"/>
      <c r="EYU1" s="976"/>
      <c r="EYV1" s="976"/>
      <c r="EYW1" s="976"/>
      <c r="EYX1" s="976"/>
      <c r="EYY1" s="976"/>
      <c r="EYZ1" s="976"/>
      <c r="EZA1" s="976"/>
      <c r="EZB1" s="976"/>
      <c r="EZC1" s="976"/>
      <c r="EZD1" s="976"/>
      <c r="EZE1" s="976"/>
      <c r="EZF1" s="976"/>
      <c r="EZG1" s="976"/>
      <c r="EZH1" s="976"/>
      <c r="EZI1" s="976"/>
      <c r="EZJ1" s="976"/>
      <c r="EZK1" s="976"/>
      <c r="EZL1" s="976"/>
      <c r="EZM1" s="976"/>
      <c r="EZN1" s="976"/>
      <c r="EZO1" s="976"/>
      <c r="EZP1" s="976"/>
      <c r="EZQ1" s="976"/>
      <c r="EZR1" s="976"/>
      <c r="EZS1" s="976"/>
      <c r="EZT1" s="976"/>
      <c r="EZU1" s="976"/>
      <c r="EZV1" s="976"/>
      <c r="EZW1" s="976"/>
      <c r="EZX1" s="976"/>
      <c r="EZY1" s="976"/>
      <c r="EZZ1" s="976"/>
      <c r="FAA1" s="976"/>
      <c r="FAB1" s="976"/>
      <c r="FAC1" s="976"/>
      <c r="FAD1" s="976"/>
      <c r="FAE1" s="976"/>
      <c r="FAF1" s="976"/>
      <c r="FAG1" s="976"/>
      <c r="FAH1" s="976"/>
      <c r="FAI1" s="976"/>
      <c r="FAJ1" s="976"/>
      <c r="FAK1" s="976"/>
      <c r="FAL1" s="976"/>
      <c r="FAM1" s="976"/>
      <c r="FAN1" s="976"/>
      <c r="FAO1" s="976"/>
      <c r="FAP1" s="976"/>
      <c r="FAQ1" s="976"/>
      <c r="FAR1" s="976"/>
      <c r="FAS1" s="976"/>
      <c r="FAT1" s="976"/>
      <c r="FAU1" s="976"/>
      <c r="FAV1" s="976"/>
      <c r="FAW1" s="976"/>
      <c r="FAX1" s="976"/>
      <c r="FAY1" s="976"/>
      <c r="FAZ1" s="976"/>
      <c r="FBA1" s="976"/>
      <c r="FBB1" s="976"/>
      <c r="FBC1" s="976"/>
      <c r="FBD1" s="976"/>
      <c r="FBE1" s="976"/>
      <c r="FBF1" s="976"/>
      <c r="FBG1" s="976"/>
      <c r="FBH1" s="976"/>
      <c r="FBI1" s="976"/>
      <c r="FBJ1" s="976"/>
      <c r="FBK1" s="976"/>
      <c r="FBL1" s="976"/>
      <c r="FBM1" s="976"/>
      <c r="FBN1" s="976"/>
      <c r="FBO1" s="976"/>
      <c r="FBP1" s="976"/>
      <c r="FBQ1" s="976"/>
      <c r="FBR1" s="976"/>
      <c r="FBS1" s="976"/>
      <c r="FBT1" s="976"/>
      <c r="FBU1" s="976"/>
      <c r="FBV1" s="976"/>
      <c r="FBW1" s="976"/>
      <c r="FBX1" s="976"/>
      <c r="FBY1" s="976"/>
      <c r="FBZ1" s="976"/>
      <c r="FCA1" s="976"/>
      <c r="FCB1" s="976"/>
      <c r="FCC1" s="976"/>
      <c r="FCD1" s="976"/>
      <c r="FCE1" s="976"/>
      <c r="FCF1" s="976"/>
      <c r="FCG1" s="976"/>
      <c r="FCH1" s="976"/>
      <c r="FCI1" s="976"/>
      <c r="FCJ1" s="976"/>
      <c r="FCK1" s="976"/>
      <c r="FCL1" s="976"/>
      <c r="FCM1" s="976"/>
      <c r="FCN1" s="976"/>
      <c r="FCO1" s="976"/>
      <c r="FCP1" s="976"/>
      <c r="FCQ1" s="976"/>
      <c r="FCR1" s="976"/>
      <c r="FCS1" s="976"/>
      <c r="FCT1" s="976"/>
      <c r="FCU1" s="976"/>
      <c r="FCV1" s="976"/>
      <c r="FCW1" s="976"/>
      <c r="FCX1" s="976"/>
      <c r="FCY1" s="976"/>
      <c r="FCZ1" s="976"/>
      <c r="FDA1" s="976"/>
      <c r="FDB1" s="976"/>
      <c r="FDC1" s="976"/>
      <c r="FDD1" s="976"/>
      <c r="FDE1" s="976"/>
      <c r="FDF1" s="976"/>
      <c r="FDG1" s="976"/>
      <c r="FDH1" s="976"/>
      <c r="FDI1" s="976"/>
      <c r="FDJ1" s="976"/>
      <c r="FDK1" s="976"/>
      <c r="FDL1" s="976"/>
      <c r="FDM1" s="976"/>
      <c r="FDN1" s="976"/>
      <c r="FDO1" s="976"/>
      <c r="FDP1" s="976"/>
      <c r="FDQ1" s="976"/>
      <c r="FDR1" s="976"/>
      <c r="FDS1" s="976"/>
      <c r="FDT1" s="976"/>
      <c r="FDU1" s="976"/>
      <c r="FDV1" s="976"/>
      <c r="FDW1" s="976"/>
      <c r="FDX1" s="976"/>
      <c r="FDY1" s="976"/>
      <c r="FDZ1" s="976"/>
      <c r="FEA1" s="976"/>
      <c r="FEB1" s="976"/>
      <c r="FEC1" s="976"/>
      <c r="FED1" s="976"/>
      <c r="FEE1" s="976"/>
      <c r="FEF1" s="976"/>
      <c r="FEG1" s="976"/>
      <c r="FEH1" s="976"/>
      <c r="FEI1" s="976"/>
      <c r="FEJ1" s="976"/>
      <c r="FEK1" s="976"/>
      <c r="FEL1" s="976"/>
      <c r="FEM1" s="976"/>
      <c r="FEN1" s="976"/>
      <c r="FEO1" s="976"/>
      <c r="FEP1" s="976"/>
      <c r="FEQ1" s="976"/>
      <c r="FER1" s="976"/>
      <c r="FES1" s="976"/>
      <c r="FET1" s="976"/>
      <c r="FEU1" s="976"/>
      <c r="FEV1" s="976"/>
      <c r="FEW1" s="976"/>
      <c r="FEX1" s="976"/>
      <c r="FEY1" s="976"/>
      <c r="FEZ1" s="976"/>
      <c r="FFA1" s="976"/>
      <c r="FFB1" s="976"/>
      <c r="FFC1" s="976"/>
      <c r="FFD1" s="976"/>
      <c r="FFE1" s="976"/>
      <c r="FFF1" s="976"/>
      <c r="FFG1" s="976"/>
      <c r="FFH1" s="976"/>
      <c r="FFI1" s="976"/>
      <c r="FFJ1" s="976"/>
      <c r="FFK1" s="976"/>
      <c r="FFL1" s="976"/>
      <c r="FFM1" s="976"/>
      <c r="FFN1" s="976"/>
      <c r="FFO1" s="976"/>
      <c r="FFP1" s="976"/>
      <c r="FFQ1" s="976"/>
      <c r="FFR1" s="976"/>
      <c r="FFS1" s="976"/>
      <c r="FFT1" s="976"/>
      <c r="FFU1" s="976"/>
      <c r="FFV1" s="976"/>
      <c r="FFW1" s="976"/>
      <c r="FFX1" s="976"/>
      <c r="FFY1" s="976"/>
      <c r="FFZ1" s="976"/>
      <c r="FGA1" s="976"/>
      <c r="FGB1" s="976"/>
      <c r="FGC1" s="976"/>
      <c r="FGD1" s="976"/>
      <c r="FGE1" s="976"/>
      <c r="FGF1" s="976"/>
      <c r="FGG1" s="976"/>
      <c r="FGH1" s="976"/>
      <c r="FGI1" s="976"/>
      <c r="FGJ1" s="976"/>
      <c r="FGK1" s="976"/>
      <c r="FGL1" s="976"/>
      <c r="FGM1" s="976"/>
      <c r="FGN1" s="976"/>
      <c r="FGO1" s="976"/>
      <c r="FGP1" s="976"/>
      <c r="FGQ1" s="976"/>
      <c r="FGR1" s="976"/>
      <c r="FGS1" s="976"/>
      <c r="FGT1" s="976"/>
      <c r="FGU1" s="976"/>
      <c r="FGV1" s="976"/>
      <c r="FGW1" s="976"/>
      <c r="FGX1" s="976"/>
      <c r="FGY1" s="976"/>
      <c r="FGZ1" s="976"/>
      <c r="FHA1" s="976"/>
      <c r="FHB1" s="976"/>
      <c r="FHC1" s="976"/>
      <c r="FHD1" s="976"/>
      <c r="FHE1" s="976"/>
      <c r="FHF1" s="976"/>
      <c r="FHG1" s="976"/>
      <c r="FHH1" s="976"/>
      <c r="FHI1" s="976"/>
      <c r="FHJ1" s="976"/>
      <c r="FHK1" s="976"/>
      <c r="FHL1" s="976"/>
      <c r="FHM1" s="976"/>
      <c r="FHN1" s="976"/>
      <c r="FHO1" s="976"/>
      <c r="FHP1" s="976"/>
      <c r="FHQ1" s="976"/>
      <c r="FHR1" s="976"/>
      <c r="FHS1" s="976"/>
      <c r="FHT1" s="976"/>
      <c r="FHU1" s="976"/>
      <c r="FHV1" s="976"/>
      <c r="FHW1" s="976"/>
      <c r="FHX1" s="976"/>
      <c r="FHY1" s="976"/>
      <c r="FHZ1" s="976"/>
      <c r="FIA1" s="976"/>
      <c r="FIB1" s="976"/>
      <c r="FIC1" s="976"/>
      <c r="FID1" s="976"/>
      <c r="FIE1" s="976"/>
      <c r="FIF1" s="976"/>
      <c r="FIG1" s="976"/>
      <c r="FIH1" s="976"/>
      <c r="FII1" s="976"/>
      <c r="FIJ1" s="976"/>
      <c r="FIK1" s="976"/>
      <c r="FIL1" s="976"/>
      <c r="FIM1" s="976"/>
      <c r="FIN1" s="976"/>
      <c r="FIO1" s="976"/>
      <c r="FIP1" s="976"/>
      <c r="FIQ1" s="976"/>
      <c r="FIR1" s="976"/>
      <c r="FIS1" s="976"/>
      <c r="FIT1" s="976"/>
      <c r="FIU1" s="976"/>
      <c r="FIV1" s="976"/>
      <c r="FIW1" s="976"/>
      <c r="FIX1" s="976"/>
      <c r="FIY1" s="976"/>
      <c r="FIZ1" s="976"/>
      <c r="FJA1" s="976"/>
      <c r="FJB1" s="976"/>
      <c r="FJC1" s="976"/>
      <c r="FJD1" s="976"/>
      <c r="FJE1" s="976"/>
      <c r="FJF1" s="976"/>
      <c r="FJG1" s="976"/>
      <c r="FJH1" s="976"/>
      <c r="FJI1" s="976"/>
      <c r="FJJ1" s="976"/>
      <c r="FJK1" s="976"/>
      <c r="FJL1" s="976"/>
      <c r="FJM1" s="976"/>
      <c r="FJN1" s="976"/>
      <c r="FJO1" s="976"/>
      <c r="FJP1" s="976"/>
      <c r="FJQ1" s="976"/>
      <c r="FJR1" s="976"/>
      <c r="FJS1" s="976"/>
      <c r="FJT1" s="976"/>
      <c r="FJU1" s="976"/>
      <c r="FJV1" s="976"/>
      <c r="FJW1" s="976"/>
      <c r="FJX1" s="976"/>
      <c r="FJY1" s="976"/>
      <c r="FJZ1" s="976"/>
      <c r="FKA1" s="976"/>
      <c r="FKB1" s="976"/>
      <c r="FKC1" s="976"/>
      <c r="FKD1" s="976"/>
      <c r="FKE1" s="976"/>
      <c r="FKF1" s="976"/>
      <c r="FKG1" s="976"/>
      <c r="FKH1" s="976"/>
      <c r="FKI1" s="976"/>
      <c r="FKJ1" s="976"/>
      <c r="FKK1" s="976"/>
      <c r="FKL1" s="976"/>
      <c r="FKM1" s="976"/>
      <c r="FKN1" s="976"/>
      <c r="FKO1" s="976"/>
      <c r="FKP1" s="976"/>
      <c r="FKQ1" s="976"/>
      <c r="FKR1" s="976"/>
      <c r="FKS1" s="976"/>
      <c r="FKT1" s="976"/>
      <c r="FKU1" s="976"/>
      <c r="FKV1" s="976"/>
      <c r="FKW1" s="976"/>
      <c r="FKX1" s="976"/>
      <c r="FKY1" s="976"/>
      <c r="FKZ1" s="976"/>
      <c r="FLA1" s="976"/>
      <c r="FLB1" s="976"/>
      <c r="FLC1" s="976"/>
      <c r="FLD1" s="976"/>
      <c r="FLE1" s="976"/>
      <c r="FLF1" s="976"/>
      <c r="FLG1" s="976"/>
      <c r="FLH1" s="976"/>
      <c r="FLI1" s="976"/>
      <c r="FLJ1" s="976"/>
      <c r="FLK1" s="976"/>
      <c r="FLL1" s="976"/>
      <c r="FLM1" s="976"/>
      <c r="FLN1" s="976"/>
      <c r="FLO1" s="976"/>
      <c r="FLP1" s="976"/>
      <c r="FLQ1" s="976"/>
      <c r="FLR1" s="976"/>
      <c r="FLS1" s="976"/>
      <c r="FLT1" s="976"/>
      <c r="FLU1" s="976"/>
      <c r="FLV1" s="976"/>
      <c r="FLW1" s="976"/>
      <c r="FLX1" s="976"/>
      <c r="FLY1" s="976"/>
      <c r="FLZ1" s="976"/>
      <c r="FMA1" s="976"/>
      <c r="FMB1" s="976"/>
      <c r="FMC1" s="976"/>
      <c r="FMD1" s="976"/>
      <c r="FME1" s="976"/>
      <c r="FMF1" s="976"/>
      <c r="FMG1" s="976"/>
      <c r="FMH1" s="976"/>
      <c r="FMI1" s="976"/>
      <c r="FMJ1" s="976"/>
      <c r="FMK1" s="976"/>
      <c r="FML1" s="976"/>
      <c r="FMM1" s="976"/>
      <c r="FMN1" s="976"/>
      <c r="FMO1" s="976"/>
      <c r="FMP1" s="976"/>
      <c r="FMQ1" s="976"/>
      <c r="FMR1" s="976"/>
      <c r="FMS1" s="976"/>
      <c r="FMT1" s="976"/>
      <c r="FMU1" s="976"/>
      <c r="FMV1" s="976"/>
      <c r="FMW1" s="976"/>
      <c r="FMX1" s="976"/>
      <c r="FMY1" s="976"/>
      <c r="FMZ1" s="976"/>
      <c r="FNA1" s="976"/>
      <c r="FNB1" s="976"/>
      <c r="FNC1" s="976"/>
      <c r="FND1" s="976"/>
      <c r="FNE1" s="976"/>
      <c r="FNF1" s="976"/>
      <c r="FNG1" s="976"/>
      <c r="FNH1" s="976"/>
      <c r="FNI1" s="976"/>
      <c r="FNJ1" s="976"/>
      <c r="FNK1" s="976"/>
      <c r="FNL1" s="976"/>
      <c r="FNM1" s="976"/>
      <c r="FNN1" s="976"/>
      <c r="FNO1" s="976"/>
      <c r="FNP1" s="976"/>
      <c r="FNQ1" s="976"/>
      <c r="FNR1" s="976"/>
      <c r="FNS1" s="976"/>
      <c r="FNT1" s="976"/>
      <c r="FNU1" s="976"/>
      <c r="FNV1" s="976"/>
      <c r="FNW1" s="976"/>
      <c r="FNX1" s="976"/>
      <c r="FNY1" s="976"/>
      <c r="FNZ1" s="976"/>
      <c r="FOA1" s="976"/>
      <c r="FOB1" s="976"/>
      <c r="FOC1" s="976"/>
      <c r="FOD1" s="976"/>
      <c r="FOE1" s="976"/>
      <c r="FOF1" s="976"/>
      <c r="FOG1" s="976"/>
      <c r="FOH1" s="976"/>
      <c r="FOI1" s="976"/>
      <c r="FOJ1" s="976"/>
      <c r="FOK1" s="976"/>
      <c r="FOL1" s="976"/>
      <c r="FOM1" s="976"/>
      <c r="FON1" s="976"/>
      <c r="FOO1" s="976"/>
      <c r="FOP1" s="976"/>
      <c r="FOQ1" s="976"/>
      <c r="FOR1" s="976"/>
      <c r="FOS1" s="976"/>
      <c r="FOT1" s="976"/>
      <c r="FOU1" s="976"/>
      <c r="FOV1" s="976"/>
      <c r="FOW1" s="976"/>
      <c r="FOX1" s="976"/>
      <c r="FOY1" s="976"/>
      <c r="FOZ1" s="976"/>
      <c r="FPA1" s="976"/>
      <c r="FPB1" s="976"/>
      <c r="FPC1" s="976"/>
      <c r="FPD1" s="976"/>
      <c r="FPE1" s="976"/>
      <c r="FPF1" s="976"/>
      <c r="FPG1" s="976"/>
      <c r="FPH1" s="976"/>
      <c r="FPI1" s="976"/>
      <c r="FPJ1" s="976"/>
      <c r="FPK1" s="976"/>
      <c r="FPL1" s="976"/>
      <c r="FPM1" s="976"/>
      <c r="FPN1" s="976"/>
      <c r="FPO1" s="976"/>
      <c r="FPP1" s="976"/>
      <c r="FPQ1" s="976"/>
      <c r="FPR1" s="976"/>
      <c r="FPS1" s="976"/>
      <c r="FPT1" s="976"/>
      <c r="FPU1" s="976"/>
      <c r="FPV1" s="976"/>
      <c r="FPW1" s="976"/>
      <c r="FPX1" s="976"/>
      <c r="FPY1" s="976"/>
      <c r="FPZ1" s="976"/>
      <c r="FQA1" s="976"/>
      <c r="FQB1" s="976"/>
      <c r="FQC1" s="976"/>
      <c r="FQD1" s="976"/>
      <c r="FQE1" s="976"/>
      <c r="FQF1" s="976"/>
      <c r="FQG1" s="976"/>
      <c r="FQH1" s="976"/>
      <c r="FQI1" s="976"/>
      <c r="FQJ1" s="976"/>
      <c r="FQK1" s="976"/>
      <c r="FQL1" s="976"/>
      <c r="FQM1" s="976"/>
      <c r="FQN1" s="976"/>
      <c r="FQO1" s="976"/>
      <c r="FQP1" s="976"/>
      <c r="FQQ1" s="976"/>
      <c r="FQR1" s="976"/>
      <c r="FQS1" s="976"/>
      <c r="FQT1" s="976"/>
      <c r="FQU1" s="976"/>
      <c r="FQV1" s="976"/>
      <c r="FQW1" s="976"/>
      <c r="FQX1" s="976"/>
      <c r="FQY1" s="976"/>
      <c r="FQZ1" s="976"/>
      <c r="FRA1" s="976"/>
      <c r="FRB1" s="976"/>
      <c r="FRC1" s="976"/>
      <c r="FRD1" s="976"/>
      <c r="FRE1" s="976"/>
      <c r="FRF1" s="976"/>
      <c r="FRG1" s="976"/>
      <c r="FRH1" s="976"/>
      <c r="FRI1" s="976"/>
      <c r="FRJ1" s="976"/>
      <c r="FRK1" s="976"/>
      <c r="FRL1" s="976"/>
      <c r="FRM1" s="976"/>
      <c r="FRN1" s="976"/>
      <c r="FRO1" s="976"/>
      <c r="FRP1" s="976"/>
      <c r="FRQ1" s="976"/>
      <c r="FRR1" s="976"/>
      <c r="FRS1" s="976"/>
      <c r="FRT1" s="976"/>
      <c r="FRU1" s="976"/>
      <c r="FRV1" s="976"/>
      <c r="FRW1" s="976"/>
      <c r="FRX1" s="976"/>
      <c r="FRY1" s="976"/>
      <c r="FRZ1" s="976"/>
      <c r="FSA1" s="976"/>
      <c r="FSB1" s="976"/>
      <c r="FSC1" s="976"/>
      <c r="FSD1" s="976"/>
      <c r="FSE1" s="976"/>
      <c r="FSF1" s="976"/>
      <c r="FSG1" s="976"/>
      <c r="FSH1" s="976"/>
      <c r="FSI1" s="976"/>
      <c r="FSJ1" s="976"/>
      <c r="FSK1" s="976"/>
      <c r="FSL1" s="976"/>
      <c r="FSM1" s="976"/>
      <c r="FSN1" s="976"/>
      <c r="FSO1" s="976"/>
      <c r="FSP1" s="976"/>
      <c r="FSQ1" s="976"/>
      <c r="FSR1" s="976"/>
      <c r="FSS1" s="976"/>
      <c r="FST1" s="976"/>
      <c r="FSU1" s="976"/>
      <c r="FSV1" s="976"/>
      <c r="FSW1" s="976"/>
      <c r="FSX1" s="976"/>
      <c r="FSY1" s="976"/>
      <c r="FSZ1" s="976"/>
      <c r="FTA1" s="976"/>
      <c r="FTB1" s="976"/>
      <c r="FTC1" s="976"/>
      <c r="FTD1" s="976"/>
      <c r="FTE1" s="976"/>
      <c r="FTF1" s="976"/>
      <c r="FTG1" s="976"/>
      <c r="FTH1" s="976"/>
      <c r="FTI1" s="976"/>
      <c r="FTJ1" s="976"/>
      <c r="FTK1" s="976"/>
      <c r="FTL1" s="976"/>
      <c r="FTM1" s="976"/>
      <c r="FTN1" s="976"/>
      <c r="FTO1" s="976"/>
      <c r="FTP1" s="976"/>
      <c r="FTQ1" s="976"/>
      <c r="FTR1" s="976"/>
      <c r="FTS1" s="976"/>
      <c r="FTT1" s="976"/>
      <c r="FTU1" s="976"/>
      <c r="FTV1" s="976"/>
      <c r="FTW1" s="976"/>
      <c r="FTX1" s="976"/>
      <c r="FTY1" s="976"/>
      <c r="FTZ1" s="976"/>
      <c r="FUA1" s="976"/>
      <c r="FUB1" s="976"/>
      <c r="FUC1" s="976"/>
      <c r="FUD1" s="976"/>
      <c r="FUE1" s="976"/>
      <c r="FUF1" s="976"/>
      <c r="FUG1" s="976"/>
      <c r="FUH1" s="976"/>
      <c r="FUI1" s="976"/>
      <c r="FUJ1" s="976"/>
      <c r="FUK1" s="976"/>
      <c r="FUL1" s="976"/>
      <c r="FUM1" s="976"/>
      <c r="FUN1" s="976"/>
      <c r="FUO1" s="976"/>
      <c r="FUP1" s="976"/>
      <c r="FUQ1" s="976"/>
      <c r="FUR1" s="976"/>
      <c r="FUS1" s="976"/>
      <c r="FUT1" s="976"/>
      <c r="FUU1" s="976"/>
      <c r="FUV1" s="976"/>
      <c r="FUW1" s="976"/>
      <c r="FUX1" s="976"/>
      <c r="FUY1" s="976"/>
      <c r="FUZ1" s="976"/>
      <c r="FVA1" s="976"/>
      <c r="FVB1" s="976"/>
      <c r="FVC1" s="976"/>
      <c r="FVD1" s="976"/>
      <c r="FVE1" s="976"/>
      <c r="FVF1" s="976"/>
      <c r="FVG1" s="976"/>
      <c r="FVH1" s="976"/>
      <c r="FVI1" s="976"/>
      <c r="FVJ1" s="976"/>
      <c r="FVK1" s="976"/>
      <c r="FVL1" s="976"/>
      <c r="FVM1" s="976"/>
      <c r="FVN1" s="976"/>
      <c r="FVO1" s="976"/>
      <c r="FVP1" s="976"/>
      <c r="FVQ1" s="976"/>
      <c r="FVR1" s="976"/>
      <c r="FVS1" s="976"/>
      <c r="FVT1" s="976"/>
      <c r="FVU1" s="976"/>
      <c r="FVV1" s="976"/>
      <c r="FVW1" s="976"/>
      <c r="FVX1" s="976"/>
      <c r="FVY1" s="976"/>
      <c r="FVZ1" s="976"/>
      <c r="FWA1" s="976"/>
      <c r="FWB1" s="976"/>
      <c r="FWC1" s="976"/>
      <c r="FWD1" s="976"/>
      <c r="FWE1" s="976"/>
      <c r="FWF1" s="976"/>
      <c r="FWG1" s="976"/>
      <c r="FWH1" s="976"/>
      <c r="FWI1" s="976"/>
      <c r="FWJ1" s="976"/>
      <c r="FWK1" s="976"/>
      <c r="FWL1" s="976"/>
      <c r="FWM1" s="976"/>
      <c r="FWN1" s="976"/>
      <c r="FWO1" s="976"/>
      <c r="FWP1" s="976"/>
      <c r="FWQ1" s="976"/>
      <c r="FWR1" s="976"/>
      <c r="FWS1" s="976"/>
      <c r="FWT1" s="976"/>
      <c r="FWU1" s="976"/>
      <c r="FWV1" s="976"/>
      <c r="FWW1" s="976"/>
      <c r="FWX1" s="976"/>
      <c r="FWY1" s="976"/>
      <c r="FWZ1" s="976"/>
      <c r="FXA1" s="976"/>
      <c r="FXB1" s="976"/>
      <c r="FXC1" s="976"/>
      <c r="FXD1" s="976"/>
      <c r="FXE1" s="976"/>
      <c r="FXF1" s="976"/>
      <c r="FXG1" s="976"/>
      <c r="FXH1" s="976"/>
      <c r="FXI1" s="976"/>
      <c r="FXJ1" s="976"/>
      <c r="FXK1" s="976"/>
      <c r="FXL1" s="976"/>
      <c r="FXM1" s="976"/>
      <c r="FXN1" s="976"/>
      <c r="FXO1" s="976"/>
      <c r="FXP1" s="976"/>
      <c r="FXQ1" s="976"/>
      <c r="FXR1" s="976"/>
      <c r="FXS1" s="976"/>
      <c r="FXT1" s="976"/>
      <c r="FXU1" s="976"/>
      <c r="FXV1" s="976"/>
      <c r="FXW1" s="976"/>
      <c r="FXX1" s="976"/>
      <c r="FXY1" s="976"/>
      <c r="FXZ1" s="976"/>
      <c r="FYA1" s="976"/>
      <c r="FYB1" s="976"/>
      <c r="FYC1" s="976"/>
      <c r="FYD1" s="976"/>
      <c r="FYE1" s="976"/>
      <c r="FYF1" s="976"/>
      <c r="FYG1" s="976"/>
      <c r="FYH1" s="976"/>
      <c r="FYI1" s="976"/>
      <c r="FYJ1" s="976"/>
      <c r="FYK1" s="976"/>
      <c r="FYL1" s="976"/>
      <c r="FYM1" s="976"/>
      <c r="FYN1" s="976"/>
      <c r="FYO1" s="976"/>
      <c r="FYP1" s="976"/>
      <c r="FYQ1" s="976"/>
      <c r="FYR1" s="976"/>
      <c r="FYS1" s="976"/>
      <c r="FYT1" s="976"/>
      <c r="FYU1" s="976"/>
      <c r="FYV1" s="976"/>
      <c r="FYW1" s="976"/>
      <c r="FYX1" s="976"/>
      <c r="FYY1" s="976"/>
      <c r="FYZ1" s="976"/>
      <c r="FZA1" s="976"/>
      <c r="FZB1" s="976"/>
      <c r="FZC1" s="976"/>
      <c r="FZD1" s="976"/>
      <c r="FZE1" s="976"/>
      <c r="FZF1" s="976"/>
      <c r="FZG1" s="976"/>
      <c r="FZH1" s="976"/>
      <c r="FZI1" s="976"/>
      <c r="FZJ1" s="976"/>
      <c r="FZK1" s="976"/>
      <c r="FZL1" s="976"/>
      <c r="FZM1" s="976"/>
      <c r="FZN1" s="976"/>
      <c r="FZO1" s="976"/>
      <c r="FZP1" s="976"/>
      <c r="FZQ1" s="976"/>
      <c r="FZR1" s="976"/>
      <c r="FZS1" s="976"/>
      <c r="FZT1" s="976"/>
      <c r="FZU1" s="976"/>
      <c r="FZV1" s="976"/>
      <c r="FZW1" s="976"/>
      <c r="FZX1" s="976"/>
      <c r="FZY1" s="976"/>
      <c r="FZZ1" s="976"/>
      <c r="GAA1" s="976"/>
      <c r="GAB1" s="976"/>
      <c r="GAC1" s="976"/>
      <c r="GAD1" s="976"/>
      <c r="GAE1" s="976"/>
      <c r="GAF1" s="976"/>
      <c r="GAG1" s="976"/>
      <c r="GAH1" s="976"/>
      <c r="GAI1" s="976"/>
      <c r="GAJ1" s="976"/>
      <c r="GAK1" s="976"/>
      <c r="GAL1" s="976"/>
      <c r="GAM1" s="976"/>
      <c r="GAN1" s="976"/>
      <c r="GAO1" s="976"/>
      <c r="GAP1" s="976"/>
      <c r="GAQ1" s="976"/>
      <c r="GAR1" s="976"/>
      <c r="GAS1" s="976"/>
      <c r="GAT1" s="976"/>
      <c r="GAU1" s="976"/>
      <c r="GAV1" s="976"/>
      <c r="GAW1" s="976"/>
      <c r="GAX1" s="976"/>
      <c r="GAY1" s="976"/>
      <c r="GAZ1" s="976"/>
      <c r="GBA1" s="976"/>
      <c r="GBB1" s="976"/>
      <c r="GBC1" s="976"/>
      <c r="GBD1" s="976"/>
      <c r="GBE1" s="976"/>
      <c r="GBF1" s="976"/>
      <c r="GBG1" s="976"/>
      <c r="GBH1" s="976"/>
      <c r="GBI1" s="976"/>
      <c r="GBJ1" s="976"/>
      <c r="GBK1" s="976"/>
      <c r="GBL1" s="976"/>
      <c r="GBM1" s="976"/>
      <c r="GBN1" s="976"/>
      <c r="GBO1" s="976"/>
      <c r="GBP1" s="976"/>
      <c r="GBQ1" s="976"/>
      <c r="GBR1" s="976"/>
      <c r="GBS1" s="976"/>
      <c r="GBT1" s="976"/>
      <c r="GBU1" s="976"/>
      <c r="GBV1" s="976"/>
      <c r="GBW1" s="976"/>
      <c r="GBX1" s="976"/>
      <c r="GBY1" s="976"/>
      <c r="GBZ1" s="976"/>
      <c r="GCA1" s="976"/>
      <c r="GCB1" s="976"/>
      <c r="GCC1" s="976"/>
      <c r="GCD1" s="976"/>
      <c r="GCE1" s="976"/>
      <c r="GCF1" s="976"/>
      <c r="GCG1" s="976"/>
      <c r="GCH1" s="976"/>
      <c r="GCI1" s="976"/>
      <c r="GCJ1" s="976"/>
      <c r="GCK1" s="976"/>
      <c r="GCL1" s="976"/>
      <c r="GCM1" s="976"/>
      <c r="GCN1" s="976"/>
      <c r="GCO1" s="976"/>
      <c r="GCP1" s="976"/>
      <c r="GCQ1" s="976"/>
      <c r="GCR1" s="976"/>
      <c r="GCS1" s="976"/>
      <c r="GCT1" s="976"/>
      <c r="GCU1" s="976"/>
      <c r="GCV1" s="976"/>
      <c r="GCW1" s="976"/>
      <c r="GCX1" s="976"/>
      <c r="GCY1" s="976"/>
      <c r="GCZ1" s="976"/>
      <c r="GDA1" s="976"/>
      <c r="GDB1" s="976"/>
      <c r="GDC1" s="976"/>
      <c r="GDD1" s="976"/>
      <c r="GDE1" s="976"/>
      <c r="GDF1" s="976"/>
      <c r="GDG1" s="976"/>
      <c r="GDH1" s="976"/>
      <c r="GDI1" s="976"/>
      <c r="GDJ1" s="976"/>
      <c r="GDK1" s="976"/>
      <c r="GDL1" s="976"/>
      <c r="GDM1" s="976"/>
      <c r="GDN1" s="976"/>
      <c r="GDO1" s="976"/>
      <c r="GDP1" s="976"/>
      <c r="GDQ1" s="976"/>
      <c r="GDR1" s="976"/>
      <c r="GDS1" s="976"/>
      <c r="GDT1" s="976"/>
      <c r="GDU1" s="976"/>
      <c r="GDV1" s="976"/>
      <c r="GDW1" s="976"/>
      <c r="GDX1" s="976"/>
      <c r="GDY1" s="976"/>
      <c r="GDZ1" s="976"/>
      <c r="GEA1" s="976"/>
      <c r="GEB1" s="976"/>
      <c r="GEC1" s="976"/>
      <c r="GED1" s="976"/>
      <c r="GEE1" s="976"/>
      <c r="GEF1" s="976"/>
      <c r="GEG1" s="976"/>
      <c r="GEH1" s="976"/>
      <c r="GEI1" s="976"/>
      <c r="GEJ1" s="976"/>
      <c r="GEK1" s="976"/>
      <c r="GEL1" s="976"/>
      <c r="GEM1" s="976"/>
      <c r="GEN1" s="976"/>
      <c r="GEO1" s="976"/>
      <c r="GEP1" s="976"/>
      <c r="GEQ1" s="976"/>
      <c r="GER1" s="976"/>
      <c r="GES1" s="976"/>
      <c r="GET1" s="976"/>
      <c r="GEU1" s="976"/>
      <c r="GEV1" s="976"/>
      <c r="GEW1" s="976"/>
      <c r="GEX1" s="976"/>
      <c r="GEY1" s="976"/>
      <c r="GEZ1" s="976"/>
      <c r="GFA1" s="976"/>
      <c r="GFB1" s="976"/>
      <c r="GFC1" s="976"/>
      <c r="GFD1" s="976"/>
      <c r="GFE1" s="976"/>
      <c r="GFF1" s="976"/>
      <c r="GFG1" s="976"/>
      <c r="GFH1" s="976"/>
      <c r="GFI1" s="976"/>
      <c r="GFJ1" s="976"/>
      <c r="GFK1" s="976"/>
      <c r="GFL1" s="976"/>
      <c r="GFM1" s="976"/>
      <c r="GFN1" s="976"/>
      <c r="GFO1" s="976"/>
      <c r="GFP1" s="976"/>
      <c r="GFQ1" s="976"/>
      <c r="GFR1" s="976"/>
      <c r="GFS1" s="976"/>
      <c r="GFT1" s="976"/>
      <c r="GFU1" s="976"/>
      <c r="GFV1" s="976"/>
      <c r="GFW1" s="976"/>
      <c r="GFX1" s="976"/>
      <c r="GFY1" s="976"/>
      <c r="GFZ1" s="976"/>
      <c r="GGA1" s="976"/>
      <c r="GGB1" s="976"/>
      <c r="GGC1" s="976"/>
      <c r="GGD1" s="976"/>
      <c r="GGE1" s="976"/>
      <c r="GGF1" s="976"/>
      <c r="GGG1" s="976"/>
      <c r="GGH1" s="976"/>
      <c r="GGI1" s="976"/>
      <c r="GGJ1" s="976"/>
      <c r="GGK1" s="976"/>
      <c r="GGL1" s="976"/>
      <c r="GGM1" s="976"/>
      <c r="GGN1" s="976"/>
      <c r="GGO1" s="976"/>
      <c r="GGP1" s="976"/>
      <c r="GGQ1" s="976"/>
      <c r="GGR1" s="976"/>
      <c r="GGS1" s="976"/>
      <c r="GGT1" s="976"/>
      <c r="GGU1" s="976"/>
      <c r="GGV1" s="976"/>
      <c r="GGW1" s="976"/>
      <c r="GGX1" s="976"/>
      <c r="GGY1" s="976"/>
      <c r="GGZ1" s="976"/>
      <c r="GHA1" s="976"/>
      <c r="GHB1" s="976"/>
      <c r="GHC1" s="976"/>
      <c r="GHD1" s="976"/>
      <c r="GHE1" s="976"/>
      <c r="GHF1" s="976"/>
      <c r="GHG1" s="976"/>
      <c r="GHH1" s="976"/>
      <c r="GHI1" s="976"/>
      <c r="GHJ1" s="976"/>
      <c r="GHK1" s="976"/>
      <c r="GHL1" s="976"/>
      <c r="GHM1" s="976"/>
      <c r="GHN1" s="976"/>
      <c r="GHO1" s="976"/>
      <c r="GHP1" s="976"/>
      <c r="GHQ1" s="976"/>
      <c r="GHR1" s="976"/>
      <c r="GHS1" s="976"/>
      <c r="GHT1" s="976"/>
      <c r="GHU1" s="976"/>
      <c r="GHV1" s="976"/>
      <c r="GHW1" s="976"/>
      <c r="GHX1" s="976"/>
      <c r="GHY1" s="976"/>
      <c r="GHZ1" s="976"/>
      <c r="GIA1" s="976"/>
      <c r="GIB1" s="976"/>
      <c r="GIC1" s="976"/>
      <c r="GID1" s="976"/>
      <c r="GIE1" s="976"/>
      <c r="GIF1" s="976"/>
      <c r="GIG1" s="976"/>
      <c r="GIH1" s="976"/>
      <c r="GII1" s="976"/>
      <c r="GIJ1" s="976"/>
      <c r="GIK1" s="976"/>
      <c r="GIL1" s="976"/>
      <c r="GIM1" s="976"/>
      <c r="GIN1" s="976"/>
      <c r="GIO1" s="976"/>
      <c r="GIP1" s="976"/>
      <c r="GIQ1" s="976"/>
      <c r="GIR1" s="976"/>
      <c r="GIS1" s="976"/>
      <c r="GIT1" s="976"/>
      <c r="GIU1" s="976"/>
      <c r="GIV1" s="976"/>
      <c r="GIW1" s="976"/>
      <c r="GIX1" s="976"/>
      <c r="GIY1" s="976"/>
      <c r="GIZ1" s="976"/>
      <c r="GJA1" s="976"/>
      <c r="GJB1" s="976"/>
      <c r="GJC1" s="976"/>
      <c r="GJD1" s="976"/>
      <c r="GJE1" s="976"/>
      <c r="GJF1" s="976"/>
      <c r="GJG1" s="976"/>
      <c r="GJH1" s="976"/>
      <c r="GJI1" s="976"/>
      <c r="GJJ1" s="976"/>
      <c r="GJK1" s="976"/>
      <c r="GJL1" s="976"/>
      <c r="GJM1" s="976"/>
      <c r="GJN1" s="976"/>
      <c r="GJO1" s="976"/>
      <c r="GJP1" s="976"/>
      <c r="GJQ1" s="976"/>
      <c r="GJR1" s="976"/>
      <c r="GJS1" s="976"/>
      <c r="GJT1" s="976"/>
      <c r="GJU1" s="976"/>
      <c r="GJV1" s="976"/>
      <c r="GJW1" s="976"/>
      <c r="GJX1" s="976"/>
      <c r="GJY1" s="976"/>
      <c r="GJZ1" s="976"/>
      <c r="GKA1" s="976"/>
      <c r="GKB1" s="976"/>
      <c r="GKC1" s="976"/>
      <c r="GKD1" s="976"/>
      <c r="GKE1" s="976"/>
      <c r="GKF1" s="976"/>
      <c r="GKG1" s="976"/>
      <c r="GKH1" s="976"/>
      <c r="GKI1" s="976"/>
      <c r="GKJ1" s="976"/>
      <c r="GKK1" s="976"/>
      <c r="GKL1" s="976"/>
      <c r="GKM1" s="976"/>
      <c r="GKN1" s="976"/>
      <c r="GKO1" s="976"/>
      <c r="GKP1" s="976"/>
      <c r="GKQ1" s="976"/>
      <c r="GKR1" s="976"/>
      <c r="GKS1" s="976"/>
      <c r="GKT1" s="976"/>
      <c r="GKU1" s="976"/>
      <c r="GKV1" s="976"/>
      <c r="GKW1" s="976"/>
      <c r="GKX1" s="976"/>
      <c r="GKY1" s="976"/>
      <c r="GKZ1" s="976"/>
      <c r="GLA1" s="976"/>
      <c r="GLB1" s="976"/>
      <c r="GLC1" s="976"/>
      <c r="GLD1" s="976"/>
      <c r="GLE1" s="976"/>
      <c r="GLF1" s="976"/>
      <c r="GLG1" s="976"/>
      <c r="GLH1" s="976"/>
      <c r="GLI1" s="976"/>
      <c r="GLJ1" s="976"/>
      <c r="GLK1" s="976"/>
      <c r="GLL1" s="976"/>
      <c r="GLM1" s="976"/>
      <c r="GLN1" s="976"/>
      <c r="GLO1" s="976"/>
      <c r="GLP1" s="976"/>
      <c r="GLQ1" s="976"/>
      <c r="GLR1" s="976"/>
      <c r="GLS1" s="976"/>
      <c r="GLT1" s="976"/>
      <c r="GLU1" s="976"/>
      <c r="GLV1" s="976"/>
      <c r="GLW1" s="976"/>
      <c r="GLX1" s="976"/>
      <c r="GLY1" s="976"/>
      <c r="GLZ1" s="976"/>
      <c r="GMA1" s="976"/>
      <c r="GMB1" s="976"/>
      <c r="GMC1" s="976"/>
      <c r="GMD1" s="976"/>
      <c r="GME1" s="976"/>
      <c r="GMF1" s="976"/>
      <c r="GMG1" s="976"/>
      <c r="GMH1" s="976"/>
      <c r="GMI1" s="976"/>
      <c r="GMJ1" s="976"/>
      <c r="GMK1" s="976"/>
      <c r="GML1" s="976"/>
      <c r="GMM1" s="976"/>
      <c r="GMN1" s="976"/>
      <c r="GMO1" s="976"/>
      <c r="GMP1" s="976"/>
      <c r="GMQ1" s="976"/>
      <c r="GMR1" s="976"/>
      <c r="GMS1" s="976"/>
      <c r="GMT1" s="976"/>
      <c r="GMU1" s="976"/>
      <c r="GMV1" s="976"/>
      <c r="GMW1" s="976"/>
      <c r="GMX1" s="976"/>
      <c r="GMY1" s="976"/>
      <c r="GMZ1" s="976"/>
      <c r="GNA1" s="976"/>
      <c r="GNB1" s="976"/>
      <c r="GNC1" s="976"/>
      <c r="GND1" s="976"/>
      <c r="GNE1" s="976"/>
      <c r="GNF1" s="976"/>
      <c r="GNG1" s="976"/>
      <c r="GNH1" s="976"/>
      <c r="GNI1" s="976"/>
      <c r="GNJ1" s="976"/>
      <c r="GNK1" s="976"/>
      <c r="GNL1" s="976"/>
      <c r="GNM1" s="976"/>
      <c r="GNN1" s="976"/>
      <c r="GNO1" s="976"/>
      <c r="GNP1" s="976"/>
      <c r="GNQ1" s="976"/>
      <c r="GNR1" s="976"/>
      <c r="GNS1" s="976"/>
      <c r="GNT1" s="976"/>
      <c r="GNU1" s="976"/>
      <c r="GNV1" s="976"/>
      <c r="GNW1" s="976"/>
      <c r="GNX1" s="976"/>
      <c r="GNY1" s="976"/>
      <c r="GNZ1" s="976"/>
      <c r="GOA1" s="976"/>
      <c r="GOB1" s="976"/>
      <c r="GOC1" s="976"/>
      <c r="GOD1" s="976"/>
      <c r="GOE1" s="976"/>
      <c r="GOF1" s="976"/>
      <c r="GOG1" s="976"/>
      <c r="GOH1" s="976"/>
      <c r="GOI1" s="976"/>
      <c r="GOJ1" s="976"/>
      <c r="GOK1" s="976"/>
      <c r="GOL1" s="976"/>
      <c r="GOM1" s="976"/>
      <c r="GON1" s="976"/>
      <c r="GOO1" s="976"/>
      <c r="GOP1" s="976"/>
      <c r="GOQ1" s="976"/>
      <c r="GOR1" s="976"/>
      <c r="GOS1" s="976"/>
      <c r="GOT1" s="976"/>
      <c r="GOU1" s="976"/>
      <c r="GOV1" s="976"/>
      <c r="GOW1" s="976"/>
      <c r="GOX1" s="976"/>
      <c r="GOY1" s="976"/>
      <c r="GOZ1" s="976"/>
      <c r="GPA1" s="976"/>
      <c r="GPB1" s="976"/>
      <c r="GPC1" s="976"/>
      <c r="GPD1" s="976"/>
      <c r="GPE1" s="976"/>
      <c r="GPF1" s="976"/>
      <c r="GPG1" s="976"/>
      <c r="GPH1" s="976"/>
      <c r="GPI1" s="976"/>
      <c r="GPJ1" s="976"/>
      <c r="GPK1" s="976"/>
      <c r="GPL1" s="976"/>
      <c r="GPM1" s="976"/>
      <c r="GPN1" s="976"/>
      <c r="GPO1" s="976"/>
      <c r="GPP1" s="976"/>
      <c r="GPQ1" s="976"/>
      <c r="GPR1" s="976"/>
      <c r="GPS1" s="976"/>
      <c r="GPT1" s="976"/>
      <c r="GPU1" s="976"/>
      <c r="GPV1" s="976"/>
      <c r="GPW1" s="976"/>
      <c r="GPX1" s="976"/>
      <c r="GPY1" s="976"/>
      <c r="GPZ1" s="976"/>
      <c r="GQA1" s="976"/>
      <c r="GQB1" s="976"/>
      <c r="GQC1" s="976"/>
      <c r="GQD1" s="976"/>
      <c r="GQE1" s="976"/>
      <c r="GQF1" s="976"/>
      <c r="GQG1" s="976"/>
      <c r="GQH1" s="976"/>
      <c r="GQI1" s="976"/>
      <c r="GQJ1" s="976"/>
      <c r="GQK1" s="976"/>
      <c r="GQL1" s="976"/>
      <c r="GQM1" s="976"/>
      <c r="GQN1" s="976"/>
      <c r="GQO1" s="976"/>
      <c r="GQP1" s="976"/>
      <c r="GQQ1" s="976"/>
      <c r="GQR1" s="976"/>
      <c r="GQS1" s="976"/>
      <c r="GQT1" s="976"/>
      <c r="GQU1" s="976"/>
      <c r="GQV1" s="976"/>
      <c r="GQW1" s="976"/>
      <c r="GQX1" s="976"/>
      <c r="GQY1" s="976"/>
      <c r="GQZ1" s="976"/>
      <c r="GRA1" s="976"/>
      <c r="GRB1" s="976"/>
      <c r="GRC1" s="976"/>
      <c r="GRD1" s="976"/>
      <c r="GRE1" s="976"/>
      <c r="GRF1" s="976"/>
      <c r="GRG1" s="976"/>
      <c r="GRH1" s="976"/>
      <c r="GRI1" s="976"/>
      <c r="GRJ1" s="976"/>
      <c r="GRK1" s="976"/>
      <c r="GRL1" s="976"/>
      <c r="GRM1" s="976"/>
      <c r="GRN1" s="976"/>
      <c r="GRO1" s="976"/>
      <c r="GRP1" s="976"/>
      <c r="GRQ1" s="976"/>
      <c r="GRR1" s="976"/>
      <c r="GRS1" s="976"/>
      <c r="GRT1" s="976"/>
      <c r="GRU1" s="976"/>
      <c r="GRV1" s="976"/>
      <c r="GRW1" s="976"/>
      <c r="GRX1" s="976"/>
      <c r="GRY1" s="976"/>
      <c r="GRZ1" s="976"/>
      <c r="GSA1" s="976"/>
      <c r="GSB1" s="976"/>
      <c r="GSC1" s="976"/>
      <c r="GSD1" s="976"/>
      <c r="GSE1" s="976"/>
      <c r="GSF1" s="976"/>
      <c r="GSG1" s="976"/>
      <c r="GSH1" s="976"/>
      <c r="GSI1" s="976"/>
      <c r="GSJ1" s="976"/>
      <c r="GSK1" s="976"/>
      <c r="GSL1" s="976"/>
      <c r="GSM1" s="976"/>
      <c r="GSN1" s="976"/>
      <c r="GSO1" s="976"/>
      <c r="GSP1" s="976"/>
      <c r="GSQ1" s="976"/>
      <c r="GSR1" s="976"/>
      <c r="GSS1" s="976"/>
      <c r="GST1" s="976"/>
      <c r="GSU1" s="976"/>
      <c r="GSV1" s="976"/>
      <c r="GSW1" s="976"/>
      <c r="GSX1" s="976"/>
      <c r="GSY1" s="976"/>
      <c r="GSZ1" s="976"/>
      <c r="GTA1" s="976"/>
      <c r="GTB1" s="976"/>
      <c r="GTC1" s="976"/>
      <c r="GTD1" s="976"/>
      <c r="GTE1" s="976"/>
      <c r="GTF1" s="976"/>
      <c r="GTG1" s="976"/>
      <c r="GTH1" s="976"/>
      <c r="GTI1" s="976"/>
      <c r="GTJ1" s="976"/>
      <c r="GTK1" s="976"/>
      <c r="GTL1" s="976"/>
      <c r="GTM1" s="976"/>
      <c r="GTN1" s="976"/>
      <c r="GTO1" s="976"/>
      <c r="GTP1" s="976"/>
      <c r="GTQ1" s="976"/>
      <c r="GTR1" s="976"/>
      <c r="GTS1" s="976"/>
      <c r="GTT1" s="976"/>
      <c r="GTU1" s="976"/>
      <c r="GTV1" s="976"/>
      <c r="GTW1" s="976"/>
      <c r="GTX1" s="976"/>
      <c r="GTY1" s="976"/>
      <c r="GTZ1" s="976"/>
      <c r="GUA1" s="976"/>
      <c r="GUB1" s="976"/>
      <c r="GUC1" s="976"/>
      <c r="GUD1" s="976"/>
      <c r="GUE1" s="976"/>
      <c r="GUF1" s="976"/>
      <c r="GUG1" s="976"/>
      <c r="GUH1" s="976"/>
      <c r="GUI1" s="976"/>
      <c r="GUJ1" s="976"/>
      <c r="GUK1" s="976"/>
      <c r="GUL1" s="976"/>
      <c r="GUM1" s="976"/>
      <c r="GUN1" s="976"/>
      <c r="GUO1" s="976"/>
      <c r="GUP1" s="976"/>
      <c r="GUQ1" s="976"/>
      <c r="GUR1" s="976"/>
      <c r="GUS1" s="976"/>
      <c r="GUT1" s="976"/>
      <c r="GUU1" s="976"/>
      <c r="GUV1" s="976"/>
      <c r="GUW1" s="976"/>
      <c r="GUX1" s="976"/>
      <c r="GUY1" s="976"/>
      <c r="GUZ1" s="976"/>
      <c r="GVA1" s="976"/>
      <c r="GVB1" s="976"/>
      <c r="GVC1" s="976"/>
      <c r="GVD1" s="976"/>
      <c r="GVE1" s="976"/>
      <c r="GVF1" s="976"/>
      <c r="GVG1" s="976"/>
      <c r="GVH1" s="976"/>
      <c r="GVI1" s="976"/>
      <c r="GVJ1" s="976"/>
      <c r="GVK1" s="976"/>
      <c r="GVL1" s="976"/>
      <c r="GVM1" s="976"/>
      <c r="GVN1" s="976"/>
      <c r="GVO1" s="976"/>
      <c r="GVP1" s="976"/>
      <c r="GVQ1" s="976"/>
      <c r="GVR1" s="976"/>
      <c r="GVS1" s="976"/>
      <c r="GVT1" s="976"/>
      <c r="GVU1" s="976"/>
      <c r="GVV1" s="976"/>
      <c r="GVW1" s="976"/>
      <c r="GVX1" s="976"/>
      <c r="GVY1" s="976"/>
      <c r="GVZ1" s="976"/>
      <c r="GWA1" s="976"/>
      <c r="GWB1" s="976"/>
      <c r="GWC1" s="976"/>
      <c r="GWD1" s="976"/>
      <c r="GWE1" s="976"/>
      <c r="GWF1" s="976"/>
      <c r="GWG1" s="976"/>
      <c r="GWH1" s="976"/>
      <c r="GWI1" s="976"/>
      <c r="GWJ1" s="976"/>
      <c r="GWK1" s="976"/>
      <c r="GWL1" s="976"/>
      <c r="GWM1" s="976"/>
      <c r="GWN1" s="976"/>
      <c r="GWO1" s="976"/>
      <c r="GWP1" s="976"/>
      <c r="GWQ1" s="976"/>
      <c r="GWR1" s="976"/>
      <c r="GWS1" s="976"/>
      <c r="GWT1" s="976"/>
      <c r="GWU1" s="976"/>
      <c r="GWV1" s="976"/>
      <c r="GWW1" s="976"/>
      <c r="GWX1" s="976"/>
      <c r="GWY1" s="976"/>
      <c r="GWZ1" s="976"/>
      <c r="GXA1" s="976"/>
      <c r="GXB1" s="976"/>
      <c r="GXC1" s="976"/>
      <c r="GXD1" s="976"/>
      <c r="GXE1" s="976"/>
      <c r="GXF1" s="976"/>
      <c r="GXG1" s="976"/>
      <c r="GXH1" s="976"/>
      <c r="GXI1" s="976"/>
      <c r="GXJ1" s="976"/>
      <c r="GXK1" s="976"/>
      <c r="GXL1" s="976"/>
      <c r="GXM1" s="976"/>
      <c r="GXN1" s="976"/>
      <c r="GXO1" s="976"/>
      <c r="GXP1" s="976"/>
      <c r="GXQ1" s="976"/>
      <c r="GXR1" s="976"/>
      <c r="GXS1" s="976"/>
      <c r="GXT1" s="976"/>
      <c r="GXU1" s="976"/>
      <c r="GXV1" s="976"/>
      <c r="GXW1" s="976"/>
      <c r="GXX1" s="976"/>
      <c r="GXY1" s="976"/>
      <c r="GXZ1" s="976"/>
      <c r="GYA1" s="976"/>
      <c r="GYB1" s="976"/>
      <c r="GYC1" s="976"/>
      <c r="GYD1" s="976"/>
      <c r="GYE1" s="976"/>
      <c r="GYF1" s="976"/>
      <c r="GYG1" s="976"/>
      <c r="GYH1" s="976"/>
      <c r="GYI1" s="976"/>
      <c r="GYJ1" s="976"/>
      <c r="GYK1" s="976"/>
      <c r="GYL1" s="976"/>
      <c r="GYM1" s="976"/>
      <c r="GYN1" s="976"/>
      <c r="GYO1" s="976"/>
      <c r="GYP1" s="976"/>
      <c r="GYQ1" s="976"/>
      <c r="GYR1" s="976"/>
      <c r="GYS1" s="976"/>
      <c r="GYT1" s="976"/>
      <c r="GYU1" s="976"/>
      <c r="GYV1" s="976"/>
      <c r="GYW1" s="976"/>
      <c r="GYX1" s="976"/>
      <c r="GYY1" s="976"/>
      <c r="GYZ1" s="976"/>
      <c r="GZA1" s="976"/>
      <c r="GZB1" s="976"/>
      <c r="GZC1" s="976"/>
      <c r="GZD1" s="976"/>
      <c r="GZE1" s="976"/>
      <c r="GZF1" s="976"/>
      <c r="GZG1" s="976"/>
      <c r="GZH1" s="976"/>
      <c r="GZI1" s="976"/>
      <c r="GZJ1" s="976"/>
      <c r="GZK1" s="976"/>
      <c r="GZL1" s="976"/>
      <c r="GZM1" s="976"/>
      <c r="GZN1" s="976"/>
      <c r="GZO1" s="976"/>
      <c r="GZP1" s="976"/>
      <c r="GZQ1" s="976"/>
      <c r="GZR1" s="976"/>
      <c r="GZS1" s="976"/>
      <c r="GZT1" s="976"/>
      <c r="GZU1" s="976"/>
      <c r="GZV1" s="976"/>
      <c r="GZW1" s="976"/>
      <c r="GZX1" s="976"/>
      <c r="GZY1" s="976"/>
      <c r="GZZ1" s="976"/>
      <c r="HAA1" s="976"/>
      <c r="HAB1" s="976"/>
      <c r="HAC1" s="976"/>
      <c r="HAD1" s="976"/>
      <c r="HAE1" s="976"/>
      <c r="HAF1" s="976"/>
      <c r="HAG1" s="976"/>
      <c r="HAH1" s="976"/>
      <c r="HAI1" s="976"/>
      <c r="HAJ1" s="976"/>
      <c r="HAK1" s="976"/>
      <c r="HAL1" s="976"/>
      <c r="HAM1" s="976"/>
      <c r="HAN1" s="976"/>
      <c r="HAO1" s="976"/>
      <c r="HAP1" s="976"/>
      <c r="HAQ1" s="976"/>
      <c r="HAR1" s="976"/>
      <c r="HAS1" s="976"/>
      <c r="HAT1" s="976"/>
      <c r="HAU1" s="976"/>
      <c r="HAV1" s="976"/>
      <c r="HAW1" s="976"/>
      <c r="HAX1" s="976"/>
      <c r="HAY1" s="976"/>
      <c r="HAZ1" s="976"/>
      <c r="HBA1" s="976"/>
      <c r="HBB1" s="976"/>
      <c r="HBC1" s="976"/>
      <c r="HBD1" s="976"/>
      <c r="HBE1" s="976"/>
      <c r="HBF1" s="976"/>
      <c r="HBG1" s="976"/>
      <c r="HBH1" s="976"/>
      <c r="HBI1" s="976"/>
      <c r="HBJ1" s="976"/>
      <c r="HBK1" s="976"/>
      <c r="HBL1" s="976"/>
      <c r="HBM1" s="976"/>
      <c r="HBN1" s="976"/>
      <c r="HBO1" s="976"/>
      <c r="HBP1" s="976"/>
      <c r="HBQ1" s="976"/>
      <c r="HBR1" s="976"/>
      <c r="HBS1" s="976"/>
      <c r="HBT1" s="976"/>
      <c r="HBU1" s="976"/>
      <c r="HBV1" s="976"/>
      <c r="HBW1" s="976"/>
      <c r="HBX1" s="976"/>
      <c r="HBY1" s="976"/>
      <c r="HBZ1" s="976"/>
      <c r="HCA1" s="976"/>
      <c r="HCB1" s="976"/>
      <c r="HCC1" s="976"/>
      <c r="HCD1" s="976"/>
      <c r="HCE1" s="976"/>
      <c r="HCF1" s="976"/>
      <c r="HCG1" s="976"/>
      <c r="HCH1" s="976"/>
      <c r="HCI1" s="976"/>
      <c r="HCJ1" s="976"/>
      <c r="HCK1" s="976"/>
      <c r="HCL1" s="976"/>
      <c r="HCM1" s="976"/>
      <c r="HCN1" s="976"/>
      <c r="HCO1" s="976"/>
      <c r="HCP1" s="976"/>
      <c r="HCQ1" s="976"/>
      <c r="HCR1" s="976"/>
      <c r="HCS1" s="976"/>
      <c r="HCT1" s="976"/>
      <c r="HCU1" s="976"/>
      <c r="HCV1" s="976"/>
      <c r="HCW1" s="976"/>
      <c r="HCX1" s="976"/>
      <c r="HCY1" s="976"/>
      <c r="HCZ1" s="976"/>
      <c r="HDA1" s="976"/>
      <c r="HDB1" s="976"/>
      <c r="HDC1" s="976"/>
      <c r="HDD1" s="976"/>
      <c r="HDE1" s="976"/>
      <c r="HDF1" s="976"/>
      <c r="HDG1" s="976"/>
      <c r="HDH1" s="976"/>
      <c r="HDI1" s="976"/>
      <c r="HDJ1" s="976"/>
      <c r="HDK1" s="976"/>
      <c r="HDL1" s="976"/>
      <c r="HDM1" s="976"/>
      <c r="HDN1" s="976"/>
      <c r="HDO1" s="976"/>
      <c r="HDP1" s="976"/>
      <c r="HDQ1" s="976"/>
      <c r="HDR1" s="976"/>
      <c r="HDS1" s="976"/>
      <c r="HDT1" s="976"/>
      <c r="HDU1" s="976"/>
      <c r="HDV1" s="976"/>
      <c r="HDW1" s="976"/>
      <c r="HDX1" s="976"/>
      <c r="HDY1" s="976"/>
      <c r="HDZ1" s="976"/>
      <c r="HEA1" s="976"/>
      <c r="HEB1" s="976"/>
      <c r="HEC1" s="976"/>
      <c r="HED1" s="976"/>
      <c r="HEE1" s="976"/>
      <c r="HEF1" s="976"/>
      <c r="HEG1" s="976"/>
      <c r="HEH1" s="976"/>
      <c r="HEI1" s="976"/>
      <c r="HEJ1" s="976"/>
      <c r="HEK1" s="976"/>
      <c r="HEL1" s="976"/>
      <c r="HEM1" s="976"/>
      <c r="HEN1" s="976"/>
      <c r="HEO1" s="976"/>
      <c r="HEP1" s="976"/>
      <c r="HEQ1" s="976"/>
      <c r="HER1" s="976"/>
      <c r="HES1" s="976"/>
      <c r="HET1" s="976"/>
      <c r="HEU1" s="976"/>
      <c r="HEV1" s="976"/>
      <c r="HEW1" s="976"/>
      <c r="HEX1" s="976"/>
      <c r="HEY1" s="976"/>
      <c r="HEZ1" s="976"/>
      <c r="HFA1" s="976"/>
      <c r="HFB1" s="976"/>
      <c r="HFC1" s="976"/>
      <c r="HFD1" s="976"/>
      <c r="HFE1" s="976"/>
      <c r="HFF1" s="976"/>
      <c r="HFG1" s="976"/>
      <c r="HFH1" s="976"/>
      <c r="HFI1" s="976"/>
      <c r="HFJ1" s="976"/>
      <c r="HFK1" s="976"/>
      <c r="HFL1" s="976"/>
      <c r="HFM1" s="976"/>
      <c r="HFN1" s="976"/>
      <c r="HFO1" s="976"/>
      <c r="HFP1" s="976"/>
      <c r="HFQ1" s="976"/>
      <c r="HFR1" s="976"/>
      <c r="HFS1" s="976"/>
      <c r="HFT1" s="976"/>
      <c r="HFU1" s="976"/>
      <c r="HFV1" s="976"/>
      <c r="HFW1" s="976"/>
      <c r="HFX1" s="976"/>
      <c r="HFY1" s="976"/>
      <c r="HFZ1" s="976"/>
      <c r="HGA1" s="976"/>
      <c r="HGB1" s="976"/>
      <c r="HGC1" s="976"/>
      <c r="HGD1" s="976"/>
      <c r="HGE1" s="976"/>
      <c r="HGF1" s="976"/>
      <c r="HGG1" s="976"/>
      <c r="HGH1" s="976"/>
      <c r="HGI1" s="976"/>
      <c r="HGJ1" s="976"/>
      <c r="HGK1" s="976"/>
      <c r="HGL1" s="976"/>
      <c r="HGM1" s="976"/>
      <c r="HGN1" s="976"/>
      <c r="HGO1" s="976"/>
      <c r="HGP1" s="976"/>
      <c r="HGQ1" s="976"/>
      <c r="HGR1" s="976"/>
      <c r="HGS1" s="976"/>
      <c r="HGT1" s="976"/>
      <c r="HGU1" s="976"/>
      <c r="HGV1" s="976"/>
      <c r="HGW1" s="976"/>
      <c r="HGX1" s="976"/>
      <c r="HGY1" s="976"/>
      <c r="HGZ1" s="976"/>
      <c r="HHA1" s="976"/>
      <c r="HHB1" s="976"/>
      <c r="HHC1" s="976"/>
      <c r="HHD1" s="976"/>
      <c r="HHE1" s="976"/>
      <c r="HHF1" s="976"/>
      <c r="HHG1" s="976"/>
      <c r="HHH1" s="976"/>
      <c r="HHI1" s="976"/>
      <c r="HHJ1" s="976"/>
      <c r="HHK1" s="976"/>
      <c r="HHL1" s="976"/>
      <c r="HHM1" s="976"/>
      <c r="HHN1" s="976"/>
      <c r="HHO1" s="976"/>
      <c r="HHP1" s="976"/>
      <c r="HHQ1" s="976"/>
      <c r="HHR1" s="976"/>
      <c r="HHS1" s="976"/>
      <c r="HHT1" s="976"/>
      <c r="HHU1" s="976"/>
      <c r="HHV1" s="976"/>
      <c r="HHW1" s="976"/>
      <c r="HHX1" s="976"/>
      <c r="HHY1" s="976"/>
      <c r="HHZ1" s="976"/>
      <c r="HIA1" s="976"/>
      <c r="HIB1" s="976"/>
      <c r="HIC1" s="976"/>
      <c r="HID1" s="976"/>
      <c r="HIE1" s="976"/>
      <c r="HIF1" s="976"/>
      <c r="HIG1" s="976"/>
      <c r="HIH1" s="976"/>
      <c r="HII1" s="976"/>
      <c r="HIJ1" s="976"/>
      <c r="HIK1" s="976"/>
      <c r="HIL1" s="976"/>
      <c r="HIM1" s="976"/>
      <c r="HIN1" s="976"/>
      <c r="HIO1" s="976"/>
      <c r="HIP1" s="976"/>
      <c r="HIQ1" s="976"/>
      <c r="HIR1" s="976"/>
      <c r="HIS1" s="976"/>
      <c r="HIT1" s="976"/>
      <c r="HIU1" s="976"/>
      <c r="HIV1" s="976"/>
      <c r="HIW1" s="976"/>
      <c r="HIX1" s="976"/>
      <c r="HIY1" s="976"/>
      <c r="HIZ1" s="976"/>
      <c r="HJA1" s="976"/>
      <c r="HJB1" s="976"/>
      <c r="HJC1" s="976"/>
      <c r="HJD1" s="976"/>
      <c r="HJE1" s="976"/>
      <c r="HJF1" s="976"/>
      <c r="HJG1" s="976"/>
      <c r="HJH1" s="976"/>
      <c r="HJI1" s="976"/>
      <c r="HJJ1" s="976"/>
      <c r="HJK1" s="976"/>
      <c r="HJL1" s="976"/>
      <c r="HJM1" s="976"/>
      <c r="HJN1" s="976"/>
      <c r="HJO1" s="976"/>
      <c r="HJP1" s="976"/>
      <c r="HJQ1" s="976"/>
      <c r="HJR1" s="976"/>
      <c r="HJS1" s="976"/>
      <c r="HJT1" s="976"/>
      <c r="HJU1" s="976"/>
      <c r="HJV1" s="976"/>
      <c r="HJW1" s="976"/>
      <c r="HJX1" s="976"/>
      <c r="HJY1" s="976"/>
      <c r="HJZ1" s="976"/>
      <c r="HKA1" s="976"/>
      <c r="HKB1" s="976"/>
      <c r="HKC1" s="976"/>
      <c r="HKD1" s="976"/>
      <c r="HKE1" s="976"/>
      <c r="HKF1" s="976"/>
      <c r="HKG1" s="976"/>
      <c r="HKH1" s="976"/>
      <c r="HKI1" s="976"/>
      <c r="HKJ1" s="976"/>
      <c r="HKK1" s="976"/>
      <c r="HKL1" s="976"/>
      <c r="HKM1" s="976"/>
      <c r="HKN1" s="976"/>
      <c r="HKO1" s="976"/>
      <c r="HKP1" s="976"/>
      <c r="HKQ1" s="976"/>
      <c r="HKR1" s="976"/>
      <c r="HKS1" s="976"/>
      <c r="HKT1" s="976"/>
      <c r="HKU1" s="976"/>
      <c r="HKV1" s="976"/>
      <c r="HKW1" s="976"/>
      <c r="HKX1" s="976"/>
      <c r="HKY1" s="976"/>
      <c r="HKZ1" s="976"/>
      <c r="HLA1" s="976"/>
      <c r="HLB1" s="976"/>
      <c r="HLC1" s="976"/>
      <c r="HLD1" s="976"/>
      <c r="HLE1" s="976"/>
      <c r="HLF1" s="976"/>
      <c r="HLG1" s="976"/>
      <c r="HLH1" s="976"/>
      <c r="HLI1" s="976"/>
      <c r="HLJ1" s="976"/>
      <c r="HLK1" s="976"/>
      <c r="HLL1" s="976"/>
      <c r="HLM1" s="976"/>
      <c r="HLN1" s="976"/>
      <c r="HLO1" s="976"/>
      <c r="HLP1" s="976"/>
      <c r="HLQ1" s="976"/>
      <c r="HLR1" s="976"/>
      <c r="HLS1" s="976"/>
      <c r="HLT1" s="976"/>
      <c r="HLU1" s="976"/>
      <c r="HLV1" s="976"/>
      <c r="HLW1" s="976"/>
      <c r="HLX1" s="976"/>
      <c r="HLY1" s="976"/>
      <c r="HLZ1" s="976"/>
      <c r="HMA1" s="976"/>
      <c r="HMB1" s="976"/>
      <c r="HMC1" s="976"/>
      <c r="HMD1" s="976"/>
      <c r="HME1" s="976"/>
      <c r="HMF1" s="976"/>
      <c r="HMG1" s="976"/>
      <c r="HMH1" s="976"/>
      <c r="HMI1" s="976"/>
      <c r="HMJ1" s="976"/>
      <c r="HMK1" s="976"/>
      <c r="HML1" s="976"/>
      <c r="HMM1" s="976"/>
      <c r="HMN1" s="976"/>
      <c r="HMO1" s="976"/>
      <c r="HMP1" s="976"/>
      <c r="HMQ1" s="976"/>
      <c r="HMR1" s="976"/>
      <c r="HMS1" s="976"/>
      <c r="HMT1" s="976"/>
      <c r="HMU1" s="976"/>
      <c r="HMV1" s="976"/>
      <c r="HMW1" s="976"/>
      <c r="HMX1" s="976"/>
      <c r="HMY1" s="976"/>
      <c r="HMZ1" s="976"/>
      <c r="HNA1" s="976"/>
      <c r="HNB1" s="976"/>
      <c r="HNC1" s="976"/>
      <c r="HND1" s="976"/>
      <c r="HNE1" s="976"/>
      <c r="HNF1" s="976"/>
      <c r="HNG1" s="976"/>
      <c r="HNH1" s="976"/>
      <c r="HNI1" s="976"/>
      <c r="HNJ1" s="976"/>
      <c r="HNK1" s="976"/>
      <c r="HNL1" s="976"/>
      <c r="HNM1" s="976"/>
      <c r="HNN1" s="976"/>
      <c r="HNO1" s="976"/>
      <c r="HNP1" s="976"/>
      <c r="HNQ1" s="976"/>
      <c r="HNR1" s="976"/>
      <c r="HNS1" s="976"/>
      <c r="HNT1" s="976"/>
      <c r="HNU1" s="976"/>
      <c r="HNV1" s="976"/>
      <c r="HNW1" s="976"/>
      <c r="HNX1" s="976"/>
      <c r="HNY1" s="976"/>
      <c r="HNZ1" s="976"/>
      <c r="HOA1" s="976"/>
      <c r="HOB1" s="976"/>
      <c r="HOC1" s="976"/>
      <c r="HOD1" s="976"/>
      <c r="HOE1" s="976"/>
      <c r="HOF1" s="976"/>
      <c r="HOG1" s="976"/>
      <c r="HOH1" s="976"/>
      <c r="HOI1" s="976"/>
      <c r="HOJ1" s="976"/>
      <c r="HOK1" s="976"/>
      <c r="HOL1" s="976"/>
      <c r="HOM1" s="976"/>
      <c r="HON1" s="976"/>
      <c r="HOO1" s="976"/>
      <c r="HOP1" s="976"/>
      <c r="HOQ1" s="976"/>
      <c r="HOR1" s="976"/>
      <c r="HOS1" s="976"/>
      <c r="HOT1" s="976"/>
      <c r="HOU1" s="976"/>
      <c r="HOV1" s="976"/>
      <c r="HOW1" s="976"/>
      <c r="HOX1" s="976"/>
      <c r="HOY1" s="976"/>
      <c r="HOZ1" s="976"/>
      <c r="HPA1" s="976"/>
      <c r="HPB1" s="976"/>
      <c r="HPC1" s="976"/>
      <c r="HPD1" s="976"/>
      <c r="HPE1" s="976"/>
      <c r="HPF1" s="976"/>
      <c r="HPG1" s="976"/>
      <c r="HPH1" s="976"/>
      <c r="HPI1" s="976"/>
      <c r="HPJ1" s="976"/>
      <c r="HPK1" s="976"/>
      <c r="HPL1" s="976"/>
      <c r="HPM1" s="976"/>
      <c r="HPN1" s="976"/>
      <c r="HPO1" s="976"/>
      <c r="HPP1" s="976"/>
      <c r="HPQ1" s="976"/>
      <c r="HPR1" s="976"/>
      <c r="HPS1" s="976"/>
      <c r="HPT1" s="976"/>
      <c r="HPU1" s="976"/>
      <c r="HPV1" s="976"/>
      <c r="HPW1" s="976"/>
      <c r="HPX1" s="976"/>
      <c r="HPY1" s="976"/>
      <c r="HPZ1" s="976"/>
      <c r="HQA1" s="976"/>
      <c r="HQB1" s="976"/>
      <c r="HQC1" s="976"/>
      <c r="HQD1" s="976"/>
      <c r="HQE1" s="976"/>
      <c r="HQF1" s="976"/>
      <c r="HQG1" s="976"/>
      <c r="HQH1" s="976"/>
      <c r="HQI1" s="976"/>
      <c r="HQJ1" s="976"/>
      <c r="HQK1" s="976"/>
      <c r="HQL1" s="976"/>
      <c r="HQM1" s="976"/>
      <c r="HQN1" s="976"/>
      <c r="HQO1" s="976"/>
      <c r="HQP1" s="976"/>
      <c r="HQQ1" s="976"/>
      <c r="HQR1" s="976"/>
      <c r="HQS1" s="976"/>
      <c r="HQT1" s="976"/>
      <c r="HQU1" s="976"/>
      <c r="HQV1" s="976"/>
      <c r="HQW1" s="976"/>
      <c r="HQX1" s="976"/>
      <c r="HQY1" s="976"/>
      <c r="HQZ1" s="976"/>
      <c r="HRA1" s="976"/>
      <c r="HRB1" s="976"/>
      <c r="HRC1" s="976"/>
      <c r="HRD1" s="976"/>
      <c r="HRE1" s="976"/>
      <c r="HRF1" s="976"/>
      <c r="HRG1" s="976"/>
      <c r="HRH1" s="976"/>
      <c r="HRI1" s="976"/>
      <c r="HRJ1" s="976"/>
      <c r="HRK1" s="976"/>
      <c r="HRL1" s="976"/>
      <c r="HRM1" s="976"/>
      <c r="HRN1" s="976"/>
      <c r="HRO1" s="976"/>
      <c r="HRP1" s="976"/>
      <c r="HRQ1" s="976"/>
      <c r="HRR1" s="976"/>
      <c r="HRS1" s="976"/>
      <c r="HRT1" s="976"/>
      <c r="HRU1" s="976"/>
      <c r="HRV1" s="976"/>
      <c r="HRW1" s="976"/>
      <c r="HRX1" s="976"/>
      <c r="HRY1" s="976"/>
      <c r="HRZ1" s="976"/>
      <c r="HSA1" s="976"/>
      <c r="HSB1" s="976"/>
      <c r="HSC1" s="976"/>
      <c r="HSD1" s="976"/>
      <c r="HSE1" s="976"/>
      <c r="HSF1" s="976"/>
      <c r="HSG1" s="976"/>
      <c r="HSH1" s="976"/>
      <c r="HSI1" s="976"/>
      <c r="HSJ1" s="976"/>
      <c r="HSK1" s="976"/>
      <c r="HSL1" s="976"/>
      <c r="HSM1" s="976"/>
      <c r="HSN1" s="976"/>
      <c r="HSO1" s="976"/>
      <c r="HSP1" s="976"/>
      <c r="HSQ1" s="976"/>
      <c r="HSR1" s="976"/>
      <c r="HSS1" s="976"/>
      <c r="HST1" s="976"/>
      <c r="HSU1" s="976"/>
      <c r="HSV1" s="976"/>
      <c r="HSW1" s="976"/>
      <c r="HSX1" s="976"/>
      <c r="HSY1" s="976"/>
      <c r="HSZ1" s="976"/>
      <c r="HTA1" s="976"/>
      <c r="HTB1" s="976"/>
      <c r="HTC1" s="976"/>
      <c r="HTD1" s="976"/>
      <c r="HTE1" s="976"/>
      <c r="HTF1" s="976"/>
      <c r="HTG1" s="976"/>
      <c r="HTH1" s="976"/>
      <c r="HTI1" s="976"/>
      <c r="HTJ1" s="976"/>
      <c r="HTK1" s="976"/>
      <c r="HTL1" s="976"/>
      <c r="HTM1" s="976"/>
      <c r="HTN1" s="976"/>
      <c r="HTO1" s="976"/>
      <c r="HTP1" s="976"/>
      <c r="HTQ1" s="976"/>
      <c r="HTR1" s="976"/>
      <c r="HTS1" s="976"/>
      <c r="HTT1" s="976"/>
      <c r="HTU1" s="976"/>
      <c r="HTV1" s="976"/>
      <c r="HTW1" s="976"/>
      <c r="HTX1" s="976"/>
      <c r="HTY1" s="976"/>
      <c r="HTZ1" s="976"/>
      <c r="HUA1" s="976"/>
      <c r="HUB1" s="976"/>
      <c r="HUC1" s="976"/>
      <c r="HUD1" s="976"/>
      <c r="HUE1" s="976"/>
      <c r="HUF1" s="976"/>
      <c r="HUG1" s="976"/>
      <c r="HUH1" s="976"/>
      <c r="HUI1" s="976"/>
      <c r="HUJ1" s="976"/>
      <c r="HUK1" s="976"/>
      <c r="HUL1" s="976"/>
      <c r="HUM1" s="976"/>
      <c r="HUN1" s="976"/>
      <c r="HUO1" s="976"/>
      <c r="HUP1" s="976"/>
      <c r="HUQ1" s="976"/>
      <c r="HUR1" s="976"/>
      <c r="HUS1" s="976"/>
      <c r="HUT1" s="976"/>
      <c r="HUU1" s="976"/>
      <c r="HUV1" s="976"/>
      <c r="HUW1" s="976"/>
      <c r="HUX1" s="976"/>
      <c r="HUY1" s="976"/>
      <c r="HUZ1" s="976"/>
      <c r="HVA1" s="976"/>
      <c r="HVB1" s="976"/>
      <c r="HVC1" s="976"/>
      <c r="HVD1" s="976"/>
      <c r="HVE1" s="976"/>
      <c r="HVF1" s="976"/>
      <c r="HVG1" s="976"/>
      <c r="HVH1" s="976"/>
      <c r="HVI1" s="976"/>
      <c r="HVJ1" s="976"/>
      <c r="HVK1" s="976"/>
      <c r="HVL1" s="976"/>
      <c r="HVM1" s="976"/>
      <c r="HVN1" s="976"/>
      <c r="HVO1" s="976"/>
      <c r="HVP1" s="976"/>
      <c r="HVQ1" s="976"/>
      <c r="HVR1" s="976"/>
      <c r="HVS1" s="976"/>
      <c r="HVT1" s="976"/>
      <c r="HVU1" s="976"/>
      <c r="HVV1" s="976"/>
      <c r="HVW1" s="976"/>
      <c r="HVX1" s="976"/>
      <c r="HVY1" s="976"/>
      <c r="HVZ1" s="976"/>
      <c r="HWA1" s="976"/>
      <c r="HWB1" s="976"/>
      <c r="HWC1" s="976"/>
      <c r="HWD1" s="976"/>
      <c r="HWE1" s="976"/>
      <c r="HWF1" s="976"/>
      <c r="HWG1" s="976"/>
      <c r="HWH1" s="976"/>
      <c r="HWI1" s="976"/>
      <c r="HWJ1" s="976"/>
      <c r="HWK1" s="976"/>
      <c r="HWL1" s="976"/>
      <c r="HWM1" s="976"/>
      <c r="HWN1" s="976"/>
      <c r="HWO1" s="976"/>
      <c r="HWP1" s="976"/>
      <c r="HWQ1" s="976"/>
      <c r="HWR1" s="976"/>
      <c r="HWS1" s="976"/>
      <c r="HWT1" s="976"/>
      <c r="HWU1" s="976"/>
      <c r="HWV1" s="976"/>
      <c r="HWW1" s="976"/>
      <c r="HWX1" s="976"/>
      <c r="HWY1" s="976"/>
      <c r="HWZ1" s="976"/>
      <c r="HXA1" s="976"/>
      <c r="HXB1" s="976"/>
      <c r="HXC1" s="976"/>
      <c r="HXD1" s="976"/>
      <c r="HXE1" s="976"/>
      <c r="HXF1" s="976"/>
      <c r="HXG1" s="976"/>
      <c r="HXH1" s="976"/>
      <c r="HXI1" s="976"/>
      <c r="HXJ1" s="976"/>
      <c r="HXK1" s="976"/>
      <c r="HXL1" s="976"/>
      <c r="HXM1" s="976"/>
      <c r="HXN1" s="976"/>
      <c r="HXO1" s="976"/>
      <c r="HXP1" s="976"/>
      <c r="HXQ1" s="976"/>
      <c r="HXR1" s="976"/>
      <c r="HXS1" s="976"/>
      <c r="HXT1" s="976"/>
      <c r="HXU1" s="976"/>
      <c r="HXV1" s="976"/>
      <c r="HXW1" s="976"/>
      <c r="HXX1" s="976"/>
      <c r="HXY1" s="976"/>
      <c r="HXZ1" s="976"/>
      <c r="HYA1" s="976"/>
      <c r="HYB1" s="976"/>
      <c r="HYC1" s="976"/>
      <c r="HYD1" s="976"/>
      <c r="HYE1" s="976"/>
      <c r="HYF1" s="976"/>
      <c r="HYG1" s="976"/>
      <c r="HYH1" s="976"/>
      <c r="HYI1" s="976"/>
      <c r="HYJ1" s="976"/>
      <c r="HYK1" s="976"/>
      <c r="HYL1" s="976"/>
      <c r="HYM1" s="976"/>
      <c r="HYN1" s="976"/>
      <c r="HYO1" s="976"/>
      <c r="HYP1" s="976"/>
      <c r="HYQ1" s="976"/>
      <c r="HYR1" s="976"/>
      <c r="HYS1" s="976"/>
      <c r="HYT1" s="976"/>
      <c r="HYU1" s="976"/>
      <c r="HYV1" s="976"/>
      <c r="HYW1" s="976"/>
      <c r="HYX1" s="976"/>
      <c r="HYY1" s="976"/>
      <c r="HYZ1" s="976"/>
      <c r="HZA1" s="976"/>
      <c r="HZB1" s="976"/>
      <c r="HZC1" s="976"/>
      <c r="HZD1" s="976"/>
      <c r="HZE1" s="976"/>
      <c r="HZF1" s="976"/>
      <c r="HZG1" s="976"/>
      <c r="HZH1" s="976"/>
      <c r="HZI1" s="976"/>
      <c r="HZJ1" s="976"/>
      <c r="HZK1" s="976"/>
      <c r="HZL1" s="976"/>
      <c r="HZM1" s="976"/>
      <c r="HZN1" s="976"/>
      <c r="HZO1" s="976"/>
      <c r="HZP1" s="976"/>
      <c r="HZQ1" s="976"/>
      <c r="HZR1" s="976"/>
      <c r="HZS1" s="976"/>
      <c r="HZT1" s="976"/>
      <c r="HZU1" s="976"/>
      <c r="HZV1" s="976"/>
      <c r="HZW1" s="976"/>
      <c r="HZX1" s="976"/>
      <c r="HZY1" s="976"/>
      <c r="HZZ1" s="976"/>
      <c r="IAA1" s="976"/>
      <c r="IAB1" s="976"/>
      <c r="IAC1" s="976"/>
      <c r="IAD1" s="976"/>
      <c r="IAE1" s="976"/>
      <c r="IAF1" s="976"/>
      <c r="IAG1" s="976"/>
      <c r="IAH1" s="976"/>
      <c r="IAI1" s="976"/>
      <c r="IAJ1" s="976"/>
      <c r="IAK1" s="976"/>
      <c r="IAL1" s="976"/>
      <c r="IAM1" s="976"/>
      <c r="IAN1" s="976"/>
      <c r="IAO1" s="976"/>
      <c r="IAP1" s="976"/>
      <c r="IAQ1" s="976"/>
      <c r="IAR1" s="976"/>
      <c r="IAS1" s="976"/>
      <c r="IAT1" s="976"/>
      <c r="IAU1" s="976"/>
      <c r="IAV1" s="976"/>
      <c r="IAW1" s="976"/>
      <c r="IAX1" s="976"/>
      <c r="IAY1" s="976"/>
      <c r="IAZ1" s="976"/>
      <c r="IBA1" s="976"/>
      <c r="IBB1" s="976"/>
      <c r="IBC1" s="976"/>
      <c r="IBD1" s="976"/>
      <c r="IBE1" s="976"/>
      <c r="IBF1" s="976"/>
      <c r="IBG1" s="976"/>
      <c r="IBH1" s="976"/>
      <c r="IBI1" s="976"/>
      <c r="IBJ1" s="976"/>
      <c r="IBK1" s="976"/>
      <c r="IBL1" s="976"/>
      <c r="IBM1" s="976"/>
      <c r="IBN1" s="976"/>
      <c r="IBO1" s="976"/>
      <c r="IBP1" s="976"/>
      <c r="IBQ1" s="976"/>
      <c r="IBR1" s="976"/>
      <c r="IBS1" s="976"/>
      <c r="IBT1" s="976"/>
      <c r="IBU1" s="976"/>
      <c r="IBV1" s="976"/>
      <c r="IBW1" s="976"/>
      <c r="IBX1" s="976"/>
      <c r="IBY1" s="976"/>
      <c r="IBZ1" s="976"/>
      <c r="ICA1" s="976"/>
      <c r="ICB1" s="976"/>
      <c r="ICC1" s="976"/>
      <c r="ICD1" s="976"/>
      <c r="ICE1" s="976"/>
      <c r="ICF1" s="976"/>
      <c r="ICG1" s="976"/>
      <c r="ICH1" s="976"/>
      <c r="ICI1" s="976"/>
      <c r="ICJ1" s="976"/>
      <c r="ICK1" s="976"/>
      <c r="ICL1" s="976"/>
      <c r="ICM1" s="976"/>
      <c r="ICN1" s="976"/>
      <c r="ICO1" s="976"/>
      <c r="ICP1" s="976"/>
      <c r="ICQ1" s="976"/>
      <c r="ICR1" s="976"/>
      <c r="ICS1" s="976"/>
      <c r="ICT1" s="976"/>
      <c r="ICU1" s="976"/>
      <c r="ICV1" s="976"/>
      <c r="ICW1" s="976"/>
      <c r="ICX1" s="976"/>
      <c r="ICY1" s="976"/>
      <c r="ICZ1" s="976"/>
      <c r="IDA1" s="976"/>
      <c r="IDB1" s="976"/>
      <c r="IDC1" s="976"/>
      <c r="IDD1" s="976"/>
      <c r="IDE1" s="976"/>
      <c r="IDF1" s="976"/>
      <c r="IDG1" s="976"/>
      <c r="IDH1" s="976"/>
      <c r="IDI1" s="976"/>
      <c r="IDJ1" s="976"/>
      <c r="IDK1" s="976"/>
      <c r="IDL1" s="976"/>
      <c r="IDM1" s="976"/>
      <c r="IDN1" s="976"/>
      <c r="IDO1" s="976"/>
      <c r="IDP1" s="976"/>
      <c r="IDQ1" s="976"/>
      <c r="IDR1" s="976"/>
      <c r="IDS1" s="976"/>
      <c r="IDT1" s="976"/>
      <c r="IDU1" s="976"/>
      <c r="IDV1" s="976"/>
      <c r="IDW1" s="976"/>
      <c r="IDX1" s="976"/>
      <c r="IDY1" s="976"/>
      <c r="IDZ1" s="976"/>
      <c r="IEA1" s="976"/>
      <c r="IEB1" s="976"/>
      <c r="IEC1" s="976"/>
      <c r="IED1" s="976"/>
      <c r="IEE1" s="976"/>
      <c r="IEF1" s="976"/>
      <c r="IEG1" s="976"/>
      <c r="IEH1" s="976"/>
      <c r="IEI1" s="976"/>
      <c r="IEJ1" s="976"/>
      <c r="IEK1" s="976"/>
      <c r="IEL1" s="976"/>
      <c r="IEM1" s="976"/>
      <c r="IEN1" s="976"/>
      <c r="IEO1" s="976"/>
      <c r="IEP1" s="976"/>
      <c r="IEQ1" s="976"/>
      <c r="IER1" s="976"/>
      <c r="IES1" s="976"/>
      <c r="IET1" s="976"/>
      <c r="IEU1" s="976"/>
      <c r="IEV1" s="976"/>
      <c r="IEW1" s="976"/>
      <c r="IEX1" s="976"/>
      <c r="IEY1" s="976"/>
      <c r="IEZ1" s="976"/>
      <c r="IFA1" s="976"/>
      <c r="IFB1" s="976"/>
      <c r="IFC1" s="976"/>
      <c r="IFD1" s="976"/>
      <c r="IFE1" s="976"/>
      <c r="IFF1" s="976"/>
      <c r="IFG1" s="976"/>
      <c r="IFH1" s="976"/>
      <c r="IFI1" s="976"/>
      <c r="IFJ1" s="976"/>
      <c r="IFK1" s="976"/>
      <c r="IFL1" s="976"/>
      <c r="IFM1" s="976"/>
      <c r="IFN1" s="976"/>
      <c r="IFO1" s="976"/>
      <c r="IFP1" s="976"/>
      <c r="IFQ1" s="976"/>
      <c r="IFR1" s="976"/>
      <c r="IFS1" s="976"/>
      <c r="IFT1" s="976"/>
      <c r="IFU1" s="976"/>
      <c r="IFV1" s="976"/>
      <c r="IFW1" s="976"/>
      <c r="IFX1" s="976"/>
      <c r="IFY1" s="976"/>
      <c r="IFZ1" s="976"/>
      <c r="IGA1" s="976"/>
      <c r="IGB1" s="976"/>
      <c r="IGC1" s="976"/>
      <c r="IGD1" s="976"/>
      <c r="IGE1" s="976"/>
      <c r="IGF1" s="976"/>
      <c r="IGG1" s="976"/>
      <c r="IGH1" s="976"/>
      <c r="IGI1" s="976"/>
      <c r="IGJ1" s="976"/>
      <c r="IGK1" s="976"/>
      <c r="IGL1" s="976"/>
      <c r="IGM1" s="976"/>
      <c r="IGN1" s="976"/>
      <c r="IGO1" s="976"/>
      <c r="IGP1" s="976"/>
      <c r="IGQ1" s="976"/>
      <c r="IGR1" s="976"/>
      <c r="IGS1" s="976"/>
      <c r="IGT1" s="976"/>
      <c r="IGU1" s="976"/>
      <c r="IGV1" s="976"/>
      <c r="IGW1" s="976"/>
      <c r="IGX1" s="976"/>
      <c r="IGY1" s="976"/>
      <c r="IGZ1" s="976"/>
      <c r="IHA1" s="976"/>
      <c r="IHB1" s="976"/>
      <c r="IHC1" s="976"/>
      <c r="IHD1" s="976"/>
      <c r="IHE1" s="976"/>
      <c r="IHF1" s="976"/>
      <c r="IHG1" s="976"/>
      <c r="IHH1" s="976"/>
      <c r="IHI1" s="976"/>
      <c r="IHJ1" s="976"/>
      <c r="IHK1" s="976"/>
      <c r="IHL1" s="976"/>
      <c r="IHM1" s="976"/>
      <c r="IHN1" s="976"/>
      <c r="IHO1" s="976"/>
      <c r="IHP1" s="976"/>
      <c r="IHQ1" s="976"/>
      <c r="IHR1" s="976"/>
      <c r="IHS1" s="976"/>
      <c r="IHT1" s="976"/>
      <c r="IHU1" s="976"/>
      <c r="IHV1" s="976"/>
      <c r="IHW1" s="976"/>
      <c r="IHX1" s="976"/>
      <c r="IHY1" s="976"/>
      <c r="IHZ1" s="976"/>
      <c r="IIA1" s="976"/>
      <c r="IIB1" s="976"/>
      <c r="IIC1" s="976"/>
      <c r="IID1" s="976"/>
      <c r="IIE1" s="976"/>
      <c r="IIF1" s="976"/>
      <c r="IIG1" s="976"/>
      <c r="IIH1" s="976"/>
      <c r="III1" s="976"/>
      <c r="IIJ1" s="976"/>
      <c r="IIK1" s="976"/>
      <c r="IIL1" s="976"/>
      <c r="IIM1" s="976"/>
      <c r="IIN1" s="976"/>
      <c r="IIO1" s="976"/>
      <c r="IIP1" s="976"/>
      <c r="IIQ1" s="976"/>
      <c r="IIR1" s="976"/>
      <c r="IIS1" s="976"/>
      <c r="IIT1" s="976"/>
      <c r="IIU1" s="976"/>
      <c r="IIV1" s="976"/>
      <c r="IIW1" s="976"/>
      <c r="IIX1" s="976"/>
      <c r="IIY1" s="976"/>
      <c r="IIZ1" s="976"/>
      <c r="IJA1" s="976"/>
      <c r="IJB1" s="976"/>
      <c r="IJC1" s="976"/>
      <c r="IJD1" s="976"/>
      <c r="IJE1" s="976"/>
      <c r="IJF1" s="976"/>
      <c r="IJG1" s="976"/>
      <c r="IJH1" s="976"/>
      <c r="IJI1" s="976"/>
      <c r="IJJ1" s="976"/>
      <c r="IJK1" s="976"/>
      <c r="IJL1" s="976"/>
      <c r="IJM1" s="976"/>
      <c r="IJN1" s="976"/>
      <c r="IJO1" s="976"/>
      <c r="IJP1" s="976"/>
      <c r="IJQ1" s="976"/>
      <c r="IJR1" s="976"/>
      <c r="IJS1" s="976"/>
      <c r="IJT1" s="976"/>
      <c r="IJU1" s="976"/>
      <c r="IJV1" s="976"/>
      <c r="IJW1" s="976"/>
      <c r="IJX1" s="976"/>
      <c r="IJY1" s="976"/>
      <c r="IJZ1" s="976"/>
      <c r="IKA1" s="976"/>
      <c r="IKB1" s="976"/>
      <c r="IKC1" s="976"/>
      <c r="IKD1" s="976"/>
      <c r="IKE1" s="976"/>
      <c r="IKF1" s="976"/>
      <c r="IKG1" s="976"/>
      <c r="IKH1" s="976"/>
      <c r="IKI1" s="976"/>
      <c r="IKJ1" s="976"/>
      <c r="IKK1" s="976"/>
      <c r="IKL1" s="976"/>
      <c r="IKM1" s="976"/>
      <c r="IKN1" s="976"/>
      <c r="IKO1" s="976"/>
      <c r="IKP1" s="976"/>
      <c r="IKQ1" s="976"/>
      <c r="IKR1" s="976"/>
      <c r="IKS1" s="976"/>
      <c r="IKT1" s="976"/>
      <c r="IKU1" s="976"/>
      <c r="IKV1" s="976"/>
      <c r="IKW1" s="976"/>
      <c r="IKX1" s="976"/>
      <c r="IKY1" s="976"/>
      <c r="IKZ1" s="976"/>
      <c r="ILA1" s="976"/>
      <c r="ILB1" s="976"/>
      <c r="ILC1" s="976"/>
      <c r="ILD1" s="976"/>
      <c r="ILE1" s="976"/>
      <c r="ILF1" s="976"/>
      <c r="ILG1" s="976"/>
      <c r="ILH1" s="976"/>
      <c r="ILI1" s="976"/>
      <c r="ILJ1" s="976"/>
      <c r="ILK1" s="976"/>
      <c r="ILL1" s="976"/>
      <c r="ILM1" s="976"/>
      <c r="ILN1" s="976"/>
      <c r="ILO1" s="976"/>
      <c r="ILP1" s="976"/>
      <c r="ILQ1" s="976"/>
      <c r="ILR1" s="976"/>
      <c r="ILS1" s="976"/>
      <c r="ILT1" s="976"/>
      <c r="ILU1" s="976"/>
      <c r="ILV1" s="976"/>
      <c r="ILW1" s="976"/>
      <c r="ILX1" s="976"/>
      <c r="ILY1" s="976"/>
      <c r="ILZ1" s="976"/>
      <c r="IMA1" s="976"/>
      <c r="IMB1" s="976"/>
      <c r="IMC1" s="976"/>
      <c r="IMD1" s="976"/>
      <c r="IME1" s="976"/>
      <c r="IMF1" s="976"/>
      <c r="IMG1" s="976"/>
      <c r="IMH1" s="976"/>
      <c r="IMI1" s="976"/>
      <c r="IMJ1" s="976"/>
      <c r="IMK1" s="976"/>
      <c r="IML1" s="976"/>
      <c r="IMM1" s="976"/>
      <c r="IMN1" s="976"/>
      <c r="IMO1" s="976"/>
      <c r="IMP1" s="976"/>
      <c r="IMQ1" s="976"/>
      <c r="IMR1" s="976"/>
      <c r="IMS1" s="976"/>
      <c r="IMT1" s="976"/>
      <c r="IMU1" s="976"/>
      <c r="IMV1" s="976"/>
      <c r="IMW1" s="976"/>
      <c r="IMX1" s="976"/>
      <c r="IMY1" s="976"/>
      <c r="IMZ1" s="976"/>
      <c r="INA1" s="976"/>
      <c r="INB1" s="976"/>
      <c r="INC1" s="976"/>
      <c r="IND1" s="976"/>
      <c r="INE1" s="976"/>
      <c r="INF1" s="976"/>
      <c r="ING1" s="976"/>
      <c r="INH1" s="976"/>
      <c r="INI1" s="976"/>
      <c r="INJ1" s="976"/>
      <c r="INK1" s="976"/>
      <c r="INL1" s="976"/>
      <c r="INM1" s="976"/>
      <c r="INN1" s="976"/>
      <c r="INO1" s="976"/>
      <c r="INP1" s="976"/>
      <c r="INQ1" s="976"/>
      <c r="INR1" s="976"/>
      <c r="INS1" s="976"/>
      <c r="INT1" s="976"/>
      <c r="INU1" s="976"/>
      <c r="INV1" s="976"/>
      <c r="INW1" s="976"/>
      <c r="INX1" s="976"/>
      <c r="INY1" s="976"/>
      <c r="INZ1" s="976"/>
      <c r="IOA1" s="976"/>
      <c r="IOB1" s="976"/>
      <c r="IOC1" s="976"/>
      <c r="IOD1" s="976"/>
      <c r="IOE1" s="976"/>
      <c r="IOF1" s="976"/>
      <c r="IOG1" s="976"/>
      <c r="IOH1" s="976"/>
      <c r="IOI1" s="976"/>
      <c r="IOJ1" s="976"/>
      <c r="IOK1" s="976"/>
      <c r="IOL1" s="976"/>
      <c r="IOM1" s="976"/>
      <c r="ION1" s="976"/>
      <c r="IOO1" s="976"/>
      <c r="IOP1" s="976"/>
      <c r="IOQ1" s="976"/>
      <c r="IOR1" s="976"/>
      <c r="IOS1" s="976"/>
      <c r="IOT1" s="976"/>
      <c r="IOU1" s="976"/>
      <c r="IOV1" s="976"/>
      <c r="IOW1" s="976"/>
      <c r="IOX1" s="976"/>
      <c r="IOY1" s="976"/>
      <c r="IOZ1" s="976"/>
      <c r="IPA1" s="976"/>
      <c r="IPB1" s="976"/>
      <c r="IPC1" s="976"/>
      <c r="IPD1" s="976"/>
      <c r="IPE1" s="976"/>
      <c r="IPF1" s="976"/>
      <c r="IPG1" s="976"/>
      <c r="IPH1" s="976"/>
      <c r="IPI1" s="976"/>
      <c r="IPJ1" s="976"/>
      <c r="IPK1" s="976"/>
      <c r="IPL1" s="976"/>
      <c r="IPM1" s="976"/>
      <c r="IPN1" s="976"/>
      <c r="IPO1" s="976"/>
      <c r="IPP1" s="976"/>
      <c r="IPQ1" s="976"/>
      <c r="IPR1" s="976"/>
      <c r="IPS1" s="976"/>
      <c r="IPT1" s="976"/>
      <c r="IPU1" s="976"/>
      <c r="IPV1" s="976"/>
      <c r="IPW1" s="976"/>
      <c r="IPX1" s="976"/>
      <c r="IPY1" s="976"/>
      <c r="IPZ1" s="976"/>
      <c r="IQA1" s="976"/>
      <c r="IQB1" s="976"/>
      <c r="IQC1" s="976"/>
      <c r="IQD1" s="976"/>
      <c r="IQE1" s="976"/>
      <c r="IQF1" s="976"/>
      <c r="IQG1" s="976"/>
      <c r="IQH1" s="976"/>
      <c r="IQI1" s="976"/>
      <c r="IQJ1" s="976"/>
      <c r="IQK1" s="976"/>
      <c r="IQL1" s="976"/>
      <c r="IQM1" s="976"/>
      <c r="IQN1" s="976"/>
      <c r="IQO1" s="976"/>
      <c r="IQP1" s="976"/>
      <c r="IQQ1" s="976"/>
      <c r="IQR1" s="976"/>
      <c r="IQS1" s="976"/>
      <c r="IQT1" s="976"/>
      <c r="IQU1" s="976"/>
      <c r="IQV1" s="976"/>
      <c r="IQW1" s="976"/>
      <c r="IQX1" s="976"/>
      <c r="IQY1" s="976"/>
      <c r="IQZ1" s="976"/>
      <c r="IRA1" s="976"/>
      <c r="IRB1" s="976"/>
      <c r="IRC1" s="976"/>
      <c r="IRD1" s="976"/>
      <c r="IRE1" s="976"/>
      <c r="IRF1" s="976"/>
      <c r="IRG1" s="976"/>
      <c r="IRH1" s="976"/>
      <c r="IRI1" s="976"/>
      <c r="IRJ1" s="976"/>
      <c r="IRK1" s="976"/>
      <c r="IRL1" s="976"/>
      <c r="IRM1" s="976"/>
      <c r="IRN1" s="976"/>
      <c r="IRO1" s="976"/>
      <c r="IRP1" s="976"/>
      <c r="IRQ1" s="976"/>
      <c r="IRR1" s="976"/>
      <c r="IRS1" s="976"/>
      <c r="IRT1" s="976"/>
      <c r="IRU1" s="976"/>
      <c r="IRV1" s="976"/>
      <c r="IRW1" s="976"/>
      <c r="IRX1" s="976"/>
      <c r="IRY1" s="976"/>
      <c r="IRZ1" s="976"/>
      <c r="ISA1" s="976"/>
      <c r="ISB1" s="976"/>
      <c r="ISC1" s="976"/>
      <c r="ISD1" s="976"/>
      <c r="ISE1" s="976"/>
      <c r="ISF1" s="976"/>
      <c r="ISG1" s="976"/>
      <c r="ISH1" s="976"/>
      <c r="ISI1" s="976"/>
      <c r="ISJ1" s="976"/>
      <c r="ISK1" s="976"/>
      <c r="ISL1" s="976"/>
      <c r="ISM1" s="976"/>
      <c r="ISN1" s="976"/>
      <c r="ISO1" s="976"/>
      <c r="ISP1" s="976"/>
      <c r="ISQ1" s="976"/>
      <c r="ISR1" s="976"/>
      <c r="ISS1" s="976"/>
      <c r="IST1" s="976"/>
      <c r="ISU1" s="976"/>
      <c r="ISV1" s="976"/>
      <c r="ISW1" s="976"/>
      <c r="ISX1" s="976"/>
      <c r="ISY1" s="976"/>
      <c r="ISZ1" s="976"/>
      <c r="ITA1" s="976"/>
      <c r="ITB1" s="976"/>
      <c r="ITC1" s="976"/>
      <c r="ITD1" s="976"/>
      <c r="ITE1" s="976"/>
      <c r="ITF1" s="976"/>
      <c r="ITG1" s="976"/>
      <c r="ITH1" s="976"/>
      <c r="ITI1" s="976"/>
      <c r="ITJ1" s="976"/>
      <c r="ITK1" s="976"/>
      <c r="ITL1" s="976"/>
      <c r="ITM1" s="976"/>
      <c r="ITN1" s="976"/>
      <c r="ITO1" s="976"/>
      <c r="ITP1" s="976"/>
      <c r="ITQ1" s="976"/>
      <c r="ITR1" s="976"/>
      <c r="ITS1" s="976"/>
      <c r="ITT1" s="976"/>
      <c r="ITU1" s="976"/>
      <c r="ITV1" s="976"/>
      <c r="ITW1" s="976"/>
      <c r="ITX1" s="976"/>
      <c r="ITY1" s="976"/>
      <c r="ITZ1" s="976"/>
      <c r="IUA1" s="976"/>
      <c r="IUB1" s="976"/>
      <c r="IUC1" s="976"/>
      <c r="IUD1" s="976"/>
      <c r="IUE1" s="976"/>
      <c r="IUF1" s="976"/>
      <c r="IUG1" s="976"/>
      <c r="IUH1" s="976"/>
      <c r="IUI1" s="976"/>
      <c r="IUJ1" s="976"/>
      <c r="IUK1" s="976"/>
      <c r="IUL1" s="976"/>
      <c r="IUM1" s="976"/>
      <c r="IUN1" s="976"/>
      <c r="IUO1" s="976"/>
      <c r="IUP1" s="976"/>
      <c r="IUQ1" s="976"/>
      <c r="IUR1" s="976"/>
      <c r="IUS1" s="976"/>
      <c r="IUT1" s="976"/>
      <c r="IUU1" s="976"/>
      <c r="IUV1" s="976"/>
      <c r="IUW1" s="976"/>
      <c r="IUX1" s="976"/>
      <c r="IUY1" s="976"/>
      <c r="IUZ1" s="976"/>
      <c r="IVA1" s="976"/>
      <c r="IVB1" s="976"/>
      <c r="IVC1" s="976"/>
      <c r="IVD1" s="976"/>
      <c r="IVE1" s="976"/>
      <c r="IVF1" s="976"/>
      <c r="IVG1" s="976"/>
      <c r="IVH1" s="976"/>
      <c r="IVI1" s="976"/>
      <c r="IVJ1" s="976"/>
      <c r="IVK1" s="976"/>
      <c r="IVL1" s="976"/>
      <c r="IVM1" s="976"/>
      <c r="IVN1" s="976"/>
      <c r="IVO1" s="976"/>
      <c r="IVP1" s="976"/>
      <c r="IVQ1" s="976"/>
      <c r="IVR1" s="976"/>
      <c r="IVS1" s="976"/>
      <c r="IVT1" s="976"/>
      <c r="IVU1" s="976"/>
      <c r="IVV1" s="976"/>
      <c r="IVW1" s="976"/>
      <c r="IVX1" s="976"/>
      <c r="IVY1" s="976"/>
      <c r="IVZ1" s="976"/>
      <c r="IWA1" s="976"/>
      <c r="IWB1" s="976"/>
      <c r="IWC1" s="976"/>
      <c r="IWD1" s="976"/>
      <c r="IWE1" s="976"/>
      <c r="IWF1" s="976"/>
      <c r="IWG1" s="976"/>
      <c r="IWH1" s="976"/>
      <c r="IWI1" s="976"/>
      <c r="IWJ1" s="976"/>
      <c r="IWK1" s="976"/>
      <c r="IWL1" s="976"/>
      <c r="IWM1" s="976"/>
      <c r="IWN1" s="976"/>
      <c r="IWO1" s="976"/>
      <c r="IWP1" s="976"/>
      <c r="IWQ1" s="976"/>
      <c r="IWR1" s="976"/>
      <c r="IWS1" s="976"/>
      <c r="IWT1" s="976"/>
      <c r="IWU1" s="976"/>
      <c r="IWV1" s="976"/>
      <c r="IWW1" s="976"/>
      <c r="IWX1" s="976"/>
      <c r="IWY1" s="976"/>
      <c r="IWZ1" s="976"/>
      <c r="IXA1" s="976"/>
      <c r="IXB1" s="976"/>
      <c r="IXC1" s="976"/>
      <c r="IXD1" s="976"/>
      <c r="IXE1" s="976"/>
      <c r="IXF1" s="976"/>
      <c r="IXG1" s="976"/>
      <c r="IXH1" s="976"/>
      <c r="IXI1" s="976"/>
      <c r="IXJ1" s="976"/>
      <c r="IXK1" s="976"/>
      <c r="IXL1" s="976"/>
      <c r="IXM1" s="976"/>
      <c r="IXN1" s="976"/>
      <c r="IXO1" s="976"/>
      <c r="IXP1" s="976"/>
      <c r="IXQ1" s="976"/>
      <c r="IXR1" s="976"/>
      <c r="IXS1" s="976"/>
      <c r="IXT1" s="976"/>
      <c r="IXU1" s="976"/>
      <c r="IXV1" s="976"/>
      <c r="IXW1" s="976"/>
      <c r="IXX1" s="976"/>
      <c r="IXY1" s="976"/>
      <c r="IXZ1" s="976"/>
      <c r="IYA1" s="976"/>
      <c r="IYB1" s="976"/>
      <c r="IYC1" s="976"/>
      <c r="IYD1" s="976"/>
      <c r="IYE1" s="976"/>
      <c r="IYF1" s="976"/>
      <c r="IYG1" s="976"/>
      <c r="IYH1" s="976"/>
      <c r="IYI1" s="976"/>
      <c r="IYJ1" s="976"/>
      <c r="IYK1" s="976"/>
      <c r="IYL1" s="976"/>
      <c r="IYM1" s="976"/>
      <c r="IYN1" s="976"/>
      <c r="IYO1" s="976"/>
      <c r="IYP1" s="976"/>
      <c r="IYQ1" s="976"/>
      <c r="IYR1" s="976"/>
      <c r="IYS1" s="976"/>
      <c r="IYT1" s="976"/>
      <c r="IYU1" s="976"/>
      <c r="IYV1" s="976"/>
      <c r="IYW1" s="976"/>
      <c r="IYX1" s="976"/>
      <c r="IYY1" s="976"/>
      <c r="IYZ1" s="976"/>
      <c r="IZA1" s="976"/>
      <c r="IZB1" s="976"/>
      <c r="IZC1" s="976"/>
      <c r="IZD1" s="976"/>
      <c r="IZE1" s="976"/>
      <c r="IZF1" s="976"/>
      <c r="IZG1" s="976"/>
      <c r="IZH1" s="976"/>
      <c r="IZI1" s="976"/>
      <c r="IZJ1" s="976"/>
      <c r="IZK1" s="976"/>
      <c r="IZL1" s="976"/>
      <c r="IZM1" s="976"/>
      <c r="IZN1" s="976"/>
      <c r="IZO1" s="976"/>
      <c r="IZP1" s="976"/>
      <c r="IZQ1" s="976"/>
      <c r="IZR1" s="976"/>
      <c r="IZS1" s="976"/>
      <c r="IZT1" s="976"/>
      <c r="IZU1" s="976"/>
      <c r="IZV1" s="976"/>
      <c r="IZW1" s="976"/>
      <c r="IZX1" s="976"/>
      <c r="IZY1" s="976"/>
      <c r="IZZ1" s="976"/>
      <c r="JAA1" s="976"/>
      <c r="JAB1" s="976"/>
      <c r="JAC1" s="976"/>
      <c r="JAD1" s="976"/>
      <c r="JAE1" s="976"/>
      <c r="JAF1" s="976"/>
      <c r="JAG1" s="976"/>
      <c r="JAH1" s="976"/>
      <c r="JAI1" s="976"/>
      <c r="JAJ1" s="976"/>
      <c r="JAK1" s="976"/>
      <c r="JAL1" s="976"/>
      <c r="JAM1" s="976"/>
      <c r="JAN1" s="976"/>
      <c r="JAO1" s="976"/>
      <c r="JAP1" s="976"/>
      <c r="JAQ1" s="976"/>
      <c r="JAR1" s="976"/>
      <c r="JAS1" s="976"/>
      <c r="JAT1" s="976"/>
      <c r="JAU1" s="976"/>
      <c r="JAV1" s="976"/>
      <c r="JAW1" s="976"/>
      <c r="JAX1" s="976"/>
      <c r="JAY1" s="976"/>
      <c r="JAZ1" s="976"/>
      <c r="JBA1" s="976"/>
      <c r="JBB1" s="976"/>
      <c r="JBC1" s="976"/>
      <c r="JBD1" s="976"/>
      <c r="JBE1" s="976"/>
      <c r="JBF1" s="976"/>
      <c r="JBG1" s="976"/>
      <c r="JBH1" s="976"/>
      <c r="JBI1" s="976"/>
      <c r="JBJ1" s="976"/>
      <c r="JBK1" s="976"/>
      <c r="JBL1" s="976"/>
      <c r="JBM1" s="976"/>
      <c r="JBN1" s="976"/>
      <c r="JBO1" s="976"/>
      <c r="JBP1" s="976"/>
      <c r="JBQ1" s="976"/>
      <c r="JBR1" s="976"/>
      <c r="JBS1" s="976"/>
      <c r="JBT1" s="976"/>
      <c r="JBU1" s="976"/>
      <c r="JBV1" s="976"/>
      <c r="JBW1" s="976"/>
      <c r="JBX1" s="976"/>
      <c r="JBY1" s="976"/>
      <c r="JBZ1" s="976"/>
      <c r="JCA1" s="976"/>
      <c r="JCB1" s="976"/>
      <c r="JCC1" s="976"/>
      <c r="JCD1" s="976"/>
      <c r="JCE1" s="976"/>
      <c r="JCF1" s="976"/>
      <c r="JCG1" s="976"/>
      <c r="JCH1" s="976"/>
      <c r="JCI1" s="976"/>
      <c r="JCJ1" s="976"/>
      <c r="JCK1" s="976"/>
      <c r="JCL1" s="976"/>
      <c r="JCM1" s="976"/>
      <c r="JCN1" s="976"/>
      <c r="JCO1" s="976"/>
      <c r="JCP1" s="976"/>
      <c r="JCQ1" s="976"/>
      <c r="JCR1" s="976"/>
      <c r="JCS1" s="976"/>
      <c r="JCT1" s="976"/>
      <c r="JCU1" s="976"/>
      <c r="JCV1" s="976"/>
      <c r="JCW1" s="976"/>
      <c r="JCX1" s="976"/>
      <c r="JCY1" s="976"/>
      <c r="JCZ1" s="976"/>
      <c r="JDA1" s="976"/>
      <c r="JDB1" s="976"/>
      <c r="JDC1" s="976"/>
      <c r="JDD1" s="976"/>
      <c r="JDE1" s="976"/>
      <c r="JDF1" s="976"/>
      <c r="JDG1" s="976"/>
      <c r="JDH1" s="976"/>
      <c r="JDI1" s="976"/>
      <c r="JDJ1" s="976"/>
      <c r="JDK1" s="976"/>
      <c r="JDL1" s="976"/>
      <c r="JDM1" s="976"/>
      <c r="JDN1" s="976"/>
      <c r="JDO1" s="976"/>
      <c r="JDP1" s="976"/>
      <c r="JDQ1" s="976"/>
      <c r="JDR1" s="976"/>
      <c r="JDS1" s="976"/>
      <c r="JDT1" s="976"/>
      <c r="JDU1" s="976"/>
      <c r="JDV1" s="976"/>
      <c r="JDW1" s="976"/>
      <c r="JDX1" s="976"/>
      <c r="JDY1" s="976"/>
      <c r="JDZ1" s="976"/>
      <c r="JEA1" s="976"/>
      <c r="JEB1" s="976"/>
      <c r="JEC1" s="976"/>
      <c r="JED1" s="976"/>
      <c r="JEE1" s="976"/>
      <c r="JEF1" s="976"/>
      <c r="JEG1" s="976"/>
      <c r="JEH1" s="976"/>
      <c r="JEI1" s="976"/>
      <c r="JEJ1" s="976"/>
      <c r="JEK1" s="976"/>
      <c r="JEL1" s="976"/>
      <c r="JEM1" s="976"/>
      <c r="JEN1" s="976"/>
      <c r="JEO1" s="976"/>
      <c r="JEP1" s="976"/>
      <c r="JEQ1" s="976"/>
      <c r="JER1" s="976"/>
      <c r="JES1" s="976"/>
      <c r="JET1" s="976"/>
      <c r="JEU1" s="976"/>
      <c r="JEV1" s="976"/>
      <c r="JEW1" s="976"/>
      <c r="JEX1" s="976"/>
      <c r="JEY1" s="976"/>
      <c r="JEZ1" s="976"/>
      <c r="JFA1" s="976"/>
      <c r="JFB1" s="976"/>
      <c r="JFC1" s="976"/>
      <c r="JFD1" s="976"/>
      <c r="JFE1" s="976"/>
      <c r="JFF1" s="976"/>
      <c r="JFG1" s="976"/>
      <c r="JFH1" s="976"/>
      <c r="JFI1" s="976"/>
      <c r="JFJ1" s="976"/>
      <c r="JFK1" s="976"/>
      <c r="JFL1" s="976"/>
      <c r="JFM1" s="976"/>
      <c r="JFN1" s="976"/>
      <c r="JFO1" s="976"/>
      <c r="JFP1" s="976"/>
      <c r="JFQ1" s="976"/>
      <c r="JFR1" s="976"/>
      <c r="JFS1" s="976"/>
      <c r="JFT1" s="976"/>
      <c r="JFU1" s="976"/>
      <c r="JFV1" s="976"/>
      <c r="JFW1" s="976"/>
      <c r="JFX1" s="976"/>
      <c r="JFY1" s="976"/>
      <c r="JFZ1" s="976"/>
      <c r="JGA1" s="976"/>
      <c r="JGB1" s="976"/>
      <c r="JGC1" s="976"/>
      <c r="JGD1" s="976"/>
      <c r="JGE1" s="976"/>
      <c r="JGF1" s="976"/>
      <c r="JGG1" s="976"/>
      <c r="JGH1" s="976"/>
      <c r="JGI1" s="976"/>
      <c r="JGJ1" s="976"/>
      <c r="JGK1" s="976"/>
      <c r="JGL1" s="976"/>
      <c r="JGM1" s="976"/>
      <c r="JGN1" s="976"/>
      <c r="JGO1" s="976"/>
      <c r="JGP1" s="976"/>
      <c r="JGQ1" s="976"/>
      <c r="JGR1" s="976"/>
      <c r="JGS1" s="976"/>
      <c r="JGT1" s="976"/>
      <c r="JGU1" s="976"/>
      <c r="JGV1" s="976"/>
      <c r="JGW1" s="976"/>
      <c r="JGX1" s="976"/>
      <c r="JGY1" s="976"/>
      <c r="JGZ1" s="976"/>
      <c r="JHA1" s="976"/>
      <c r="JHB1" s="976"/>
      <c r="JHC1" s="976"/>
      <c r="JHD1" s="976"/>
      <c r="JHE1" s="976"/>
      <c r="JHF1" s="976"/>
      <c r="JHG1" s="976"/>
      <c r="JHH1" s="976"/>
      <c r="JHI1" s="976"/>
      <c r="JHJ1" s="976"/>
      <c r="JHK1" s="976"/>
      <c r="JHL1" s="976"/>
      <c r="JHM1" s="976"/>
      <c r="JHN1" s="976"/>
      <c r="JHO1" s="976"/>
      <c r="JHP1" s="976"/>
      <c r="JHQ1" s="976"/>
      <c r="JHR1" s="976"/>
      <c r="JHS1" s="976"/>
      <c r="JHT1" s="976"/>
      <c r="JHU1" s="976"/>
      <c r="JHV1" s="976"/>
      <c r="JHW1" s="976"/>
      <c r="JHX1" s="976"/>
      <c r="JHY1" s="976"/>
      <c r="JHZ1" s="976"/>
      <c r="JIA1" s="976"/>
      <c r="JIB1" s="976"/>
      <c r="JIC1" s="976"/>
      <c r="JID1" s="976"/>
      <c r="JIE1" s="976"/>
      <c r="JIF1" s="976"/>
      <c r="JIG1" s="976"/>
      <c r="JIH1" s="976"/>
      <c r="JII1" s="976"/>
      <c r="JIJ1" s="976"/>
      <c r="JIK1" s="976"/>
      <c r="JIL1" s="976"/>
      <c r="JIM1" s="976"/>
      <c r="JIN1" s="976"/>
      <c r="JIO1" s="976"/>
      <c r="JIP1" s="976"/>
      <c r="JIQ1" s="976"/>
      <c r="JIR1" s="976"/>
      <c r="JIS1" s="976"/>
      <c r="JIT1" s="976"/>
      <c r="JIU1" s="976"/>
      <c r="JIV1" s="976"/>
      <c r="JIW1" s="976"/>
      <c r="JIX1" s="976"/>
      <c r="JIY1" s="976"/>
      <c r="JIZ1" s="976"/>
      <c r="JJA1" s="976"/>
      <c r="JJB1" s="976"/>
      <c r="JJC1" s="976"/>
      <c r="JJD1" s="976"/>
      <c r="JJE1" s="976"/>
      <c r="JJF1" s="976"/>
      <c r="JJG1" s="976"/>
      <c r="JJH1" s="976"/>
      <c r="JJI1" s="976"/>
      <c r="JJJ1" s="976"/>
      <c r="JJK1" s="976"/>
      <c r="JJL1" s="976"/>
      <c r="JJM1" s="976"/>
      <c r="JJN1" s="976"/>
      <c r="JJO1" s="976"/>
      <c r="JJP1" s="976"/>
      <c r="JJQ1" s="976"/>
      <c r="JJR1" s="976"/>
      <c r="JJS1" s="976"/>
      <c r="JJT1" s="976"/>
      <c r="JJU1" s="976"/>
      <c r="JJV1" s="976"/>
      <c r="JJW1" s="976"/>
      <c r="JJX1" s="976"/>
      <c r="JJY1" s="976"/>
      <c r="JJZ1" s="976"/>
      <c r="JKA1" s="976"/>
      <c r="JKB1" s="976"/>
      <c r="JKC1" s="976"/>
      <c r="JKD1" s="976"/>
      <c r="JKE1" s="976"/>
      <c r="JKF1" s="976"/>
      <c r="JKG1" s="976"/>
      <c r="JKH1" s="976"/>
      <c r="JKI1" s="976"/>
      <c r="JKJ1" s="976"/>
      <c r="JKK1" s="976"/>
      <c r="JKL1" s="976"/>
      <c r="JKM1" s="976"/>
      <c r="JKN1" s="976"/>
      <c r="JKO1" s="976"/>
      <c r="JKP1" s="976"/>
      <c r="JKQ1" s="976"/>
      <c r="JKR1" s="976"/>
      <c r="JKS1" s="976"/>
      <c r="JKT1" s="976"/>
      <c r="JKU1" s="976"/>
      <c r="JKV1" s="976"/>
      <c r="JKW1" s="976"/>
      <c r="JKX1" s="976"/>
      <c r="JKY1" s="976"/>
      <c r="JKZ1" s="976"/>
      <c r="JLA1" s="976"/>
      <c r="JLB1" s="976"/>
      <c r="JLC1" s="976"/>
      <c r="JLD1" s="976"/>
      <c r="JLE1" s="976"/>
      <c r="JLF1" s="976"/>
      <c r="JLG1" s="976"/>
      <c r="JLH1" s="976"/>
      <c r="JLI1" s="976"/>
      <c r="JLJ1" s="976"/>
      <c r="JLK1" s="976"/>
      <c r="JLL1" s="976"/>
      <c r="JLM1" s="976"/>
      <c r="JLN1" s="976"/>
      <c r="JLO1" s="976"/>
      <c r="JLP1" s="976"/>
      <c r="JLQ1" s="976"/>
      <c r="JLR1" s="976"/>
      <c r="JLS1" s="976"/>
      <c r="JLT1" s="976"/>
      <c r="JLU1" s="976"/>
      <c r="JLV1" s="976"/>
      <c r="JLW1" s="976"/>
      <c r="JLX1" s="976"/>
      <c r="JLY1" s="976"/>
      <c r="JLZ1" s="976"/>
      <c r="JMA1" s="976"/>
      <c r="JMB1" s="976"/>
      <c r="JMC1" s="976"/>
      <c r="JMD1" s="976"/>
      <c r="JME1" s="976"/>
      <c r="JMF1" s="976"/>
      <c r="JMG1" s="976"/>
      <c r="JMH1" s="976"/>
      <c r="JMI1" s="976"/>
      <c r="JMJ1" s="976"/>
      <c r="JMK1" s="976"/>
      <c r="JML1" s="976"/>
      <c r="JMM1" s="976"/>
      <c r="JMN1" s="976"/>
      <c r="JMO1" s="976"/>
      <c r="JMP1" s="976"/>
      <c r="JMQ1" s="976"/>
      <c r="JMR1" s="976"/>
      <c r="JMS1" s="976"/>
      <c r="JMT1" s="976"/>
      <c r="JMU1" s="976"/>
      <c r="JMV1" s="976"/>
      <c r="JMW1" s="976"/>
      <c r="JMX1" s="976"/>
      <c r="JMY1" s="976"/>
      <c r="JMZ1" s="976"/>
      <c r="JNA1" s="976"/>
      <c r="JNB1" s="976"/>
      <c r="JNC1" s="976"/>
      <c r="JND1" s="976"/>
      <c r="JNE1" s="976"/>
      <c r="JNF1" s="976"/>
      <c r="JNG1" s="976"/>
      <c r="JNH1" s="976"/>
      <c r="JNI1" s="976"/>
      <c r="JNJ1" s="976"/>
      <c r="JNK1" s="976"/>
      <c r="JNL1" s="976"/>
      <c r="JNM1" s="976"/>
      <c r="JNN1" s="976"/>
      <c r="JNO1" s="976"/>
      <c r="JNP1" s="976"/>
      <c r="JNQ1" s="976"/>
      <c r="JNR1" s="976"/>
      <c r="JNS1" s="976"/>
      <c r="JNT1" s="976"/>
      <c r="JNU1" s="976"/>
      <c r="JNV1" s="976"/>
      <c r="JNW1" s="976"/>
      <c r="JNX1" s="976"/>
      <c r="JNY1" s="976"/>
      <c r="JNZ1" s="976"/>
      <c r="JOA1" s="976"/>
      <c r="JOB1" s="976"/>
      <c r="JOC1" s="976"/>
      <c r="JOD1" s="976"/>
      <c r="JOE1" s="976"/>
      <c r="JOF1" s="976"/>
      <c r="JOG1" s="976"/>
      <c r="JOH1" s="976"/>
      <c r="JOI1" s="976"/>
      <c r="JOJ1" s="976"/>
      <c r="JOK1" s="976"/>
      <c r="JOL1" s="976"/>
      <c r="JOM1" s="976"/>
      <c r="JON1" s="976"/>
      <c r="JOO1" s="976"/>
      <c r="JOP1" s="976"/>
      <c r="JOQ1" s="976"/>
      <c r="JOR1" s="976"/>
      <c r="JOS1" s="976"/>
      <c r="JOT1" s="976"/>
      <c r="JOU1" s="976"/>
      <c r="JOV1" s="976"/>
      <c r="JOW1" s="976"/>
      <c r="JOX1" s="976"/>
      <c r="JOY1" s="976"/>
      <c r="JOZ1" s="976"/>
      <c r="JPA1" s="976"/>
      <c r="JPB1" s="976"/>
      <c r="JPC1" s="976"/>
      <c r="JPD1" s="976"/>
      <c r="JPE1" s="976"/>
      <c r="JPF1" s="976"/>
      <c r="JPG1" s="976"/>
      <c r="JPH1" s="976"/>
      <c r="JPI1" s="976"/>
      <c r="JPJ1" s="976"/>
      <c r="JPK1" s="976"/>
      <c r="JPL1" s="976"/>
      <c r="JPM1" s="976"/>
      <c r="JPN1" s="976"/>
      <c r="JPO1" s="976"/>
      <c r="JPP1" s="976"/>
      <c r="JPQ1" s="976"/>
      <c r="JPR1" s="976"/>
      <c r="JPS1" s="976"/>
      <c r="JPT1" s="976"/>
      <c r="JPU1" s="976"/>
      <c r="JPV1" s="976"/>
      <c r="JPW1" s="976"/>
      <c r="JPX1" s="976"/>
      <c r="JPY1" s="976"/>
      <c r="JPZ1" s="976"/>
      <c r="JQA1" s="976"/>
      <c r="JQB1" s="976"/>
      <c r="JQC1" s="976"/>
      <c r="JQD1" s="976"/>
      <c r="JQE1" s="976"/>
      <c r="JQF1" s="976"/>
      <c r="JQG1" s="976"/>
      <c r="JQH1" s="976"/>
      <c r="JQI1" s="976"/>
      <c r="JQJ1" s="976"/>
      <c r="JQK1" s="976"/>
      <c r="JQL1" s="976"/>
      <c r="JQM1" s="976"/>
      <c r="JQN1" s="976"/>
      <c r="JQO1" s="976"/>
      <c r="JQP1" s="976"/>
      <c r="JQQ1" s="976"/>
      <c r="JQR1" s="976"/>
      <c r="JQS1" s="976"/>
      <c r="JQT1" s="976"/>
      <c r="JQU1" s="976"/>
      <c r="JQV1" s="976"/>
      <c r="JQW1" s="976"/>
      <c r="JQX1" s="976"/>
      <c r="JQY1" s="976"/>
      <c r="JQZ1" s="976"/>
      <c r="JRA1" s="976"/>
      <c r="JRB1" s="976"/>
      <c r="JRC1" s="976"/>
      <c r="JRD1" s="976"/>
      <c r="JRE1" s="976"/>
      <c r="JRF1" s="976"/>
      <c r="JRG1" s="976"/>
      <c r="JRH1" s="976"/>
      <c r="JRI1" s="976"/>
      <c r="JRJ1" s="976"/>
      <c r="JRK1" s="976"/>
      <c r="JRL1" s="976"/>
      <c r="JRM1" s="976"/>
      <c r="JRN1" s="976"/>
      <c r="JRO1" s="976"/>
      <c r="JRP1" s="976"/>
      <c r="JRQ1" s="976"/>
      <c r="JRR1" s="976"/>
      <c r="JRS1" s="976"/>
      <c r="JRT1" s="976"/>
      <c r="JRU1" s="976"/>
      <c r="JRV1" s="976"/>
      <c r="JRW1" s="976"/>
      <c r="JRX1" s="976"/>
      <c r="JRY1" s="976"/>
      <c r="JRZ1" s="976"/>
      <c r="JSA1" s="976"/>
      <c r="JSB1" s="976"/>
      <c r="JSC1" s="976"/>
      <c r="JSD1" s="976"/>
      <c r="JSE1" s="976"/>
      <c r="JSF1" s="976"/>
      <c r="JSG1" s="976"/>
      <c r="JSH1" s="976"/>
      <c r="JSI1" s="976"/>
      <c r="JSJ1" s="976"/>
      <c r="JSK1" s="976"/>
      <c r="JSL1" s="976"/>
      <c r="JSM1" s="976"/>
      <c r="JSN1" s="976"/>
      <c r="JSO1" s="976"/>
      <c r="JSP1" s="976"/>
      <c r="JSQ1" s="976"/>
      <c r="JSR1" s="976"/>
      <c r="JSS1" s="976"/>
      <c r="JST1" s="976"/>
      <c r="JSU1" s="976"/>
      <c r="JSV1" s="976"/>
      <c r="JSW1" s="976"/>
      <c r="JSX1" s="976"/>
      <c r="JSY1" s="976"/>
      <c r="JSZ1" s="976"/>
      <c r="JTA1" s="976"/>
      <c r="JTB1" s="976"/>
      <c r="JTC1" s="976"/>
      <c r="JTD1" s="976"/>
      <c r="JTE1" s="976"/>
      <c r="JTF1" s="976"/>
      <c r="JTG1" s="976"/>
      <c r="JTH1" s="976"/>
      <c r="JTI1" s="976"/>
      <c r="JTJ1" s="976"/>
      <c r="JTK1" s="976"/>
      <c r="JTL1" s="976"/>
      <c r="JTM1" s="976"/>
      <c r="JTN1" s="976"/>
      <c r="JTO1" s="976"/>
      <c r="JTP1" s="976"/>
      <c r="JTQ1" s="976"/>
      <c r="JTR1" s="976"/>
      <c r="JTS1" s="976"/>
      <c r="JTT1" s="976"/>
      <c r="JTU1" s="976"/>
      <c r="JTV1" s="976"/>
      <c r="JTW1" s="976"/>
      <c r="JTX1" s="976"/>
      <c r="JTY1" s="976"/>
      <c r="JTZ1" s="976"/>
      <c r="JUA1" s="976"/>
      <c r="JUB1" s="976"/>
      <c r="JUC1" s="976"/>
      <c r="JUD1" s="976"/>
      <c r="JUE1" s="976"/>
      <c r="JUF1" s="976"/>
      <c r="JUG1" s="976"/>
      <c r="JUH1" s="976"/>
      <c r="JUI1" s="976"/>
      <c r="JUJ1" s="976"/>
      <c r="JUK1" s="976"/>
      <c r="JUL1" s="976"/>
      <c r="JUM1" s="976"/>
      <c r="JUN1" s="976"/>
      <c r="JUO1" s="976"/>
      <c r="JUP1" s="976"/>
      <c r="JUQ1" s="976"/>
      <c r="JUR1" s="976"/>
      <c r="JUS1" s="976"/>
      <c r="JUT1" s="976"/>
      <c r="JUU1" s="976"/>
      <c r="JUV1" s="976"/>
      <c r="JUW1" s="976"/>
      <c r="JUX1" s="976"/>
      <c r="JUY1" s="976"/>
      <c r="JUZ1" s="976"/>
      <c r="JVA1" s="976"/>
      <c r="JVB1" s="976"/>
      <c r="JVC1" s="976"/>
      <c r="JVD1" s="976"/>
      <c r="JVE1" s="976"/>
      <c r="JVF1" s="976"/>
      <c r="JVG1" s="976"/>
      <c r="JVH1" s="976"/>
      <c r="JVI1" s="976"/>
      <c r="JVJ1" s="976"/>
      <c r="JVK1" s="976"/>
      <c r="JVL1" s="976"/>
      <c r="JVM1" s="976"/>
      <c r="JVN1" s="976"/>
      <c r="JVO1" s="976"/>
      <c r="JVP1" s="976"/>
      <c r="JVQ1" s="976"/>
      <c r="JVR1" s="976"/>
      <c r="JVS1" s="976"/>
      <c r="JVT1" s="976"/>
      <c r="JVU1" s="976"/>
      <c r="JVV1" s="976"/>
      <c r="JVW1" s="976"/>
      <c r="JVX1" s="976"/>
      <c r="JVY1" s="976"/>
      <c r="JVZ1" s="976"/>
      <c r="JWA1" s="976"/>
      <c r="JWB1" s="976"/>
      <c r="JWC1" s="976"/>
      <c r="JWD1" s="976"/>
      <c r="JWE1" s="976"/>
      <c r="JWF1" s="976"/>
      <c r="JWG1" s="976"/>
      <c r="JWH1" s="976"/>
      <c r="JWI1" s="976"/>
      <c r="JWJ1" s="976"/>
      <c r="JWK1" s="976"/>
      <c r="JWL1" s="976"/>
      <c r="JWM1" s="976"/>
      <c r="JWN1" s="976"/>
      <c r="JWO1" s="976"/>
      <c r="JWP1" s="976"/>
      <c r="JWQ1" s="976"/>
      <c r="JWR1" s="976"/>
      <c r="JWS1" s="976"/>
      <c r="JWT1" s="976"/>
      <c r="JWU1" s="976"/>
      <c r="JWV1" s="976"/>
      <c r="JWW1" s="976"/>
      <c r="JWX1" s="976"/>
      <c r="JWY1" s="976"/>
      <c r="JWZ1" s="976"/>
      <c r="JXA1" s="976"/>
      <c r="JXB1" s="976"/>
      <c r="JXC1" s="976"/>
      <c r="JXD1" s="976"/>
      <c r="JXE1" s="976"/>
      <c r="JXF1" s="976"/>
      <c r="JXG1" s="976"/>
      <c r="JXH1" s="976"/>
      <c r="JXI1" s="976"/>
      <c r="JXJ1" s="976"/>
      <c r="JXK1" s="976"/>
      <c r="JXL1" s="976"/>
      <c r="JXM1" s="976"/>
      <c r="JXN1" s="976"/>
      <c r="JXO1" s="976"/>
      <c r="JXP1" s="976"/>
      <c r="JXQ1" s="976"/>
      <c r="JXR1" s="976"/>
      <c r="JXS1" s="976"/>
      <c r="JXT1" s="976"/>
      <c r="JXU1" s="976"/>
      <c r="JXV1" s="976"/>
      <c r="JXW1" s="976"/>
      <c r="JXX1" s="976"/>
      <c r="JXY1" s="976"/>
      <c r="JXZ1" s="976"/>
      <c r="JYA1" s="976"/>
      <c r="JYB1" s="976"/>
      <c r="JYC1" s="976"/>
      <c r="JYD1" s="976"/>
      <c r="JYE1" s="976"/>
      <c r="JYF1" s="976"/>
      <c r="JYG1" s="976"/>
      <c r="JYH1" s="976"/>
      <c r="JYI1" s="976"/>
      <c r="JYJ1" s="976"/>
      <c r="JYK1" s="976"/>
      <c r="JYL1" s="976"/>
      <c r="JYM1" s="976"/>
      <c r="JYN1" s="976"/>
      <c r="JYO1" s="976"/>
      <c r="JYP1" s="976"/>
      <c r="JYQ1" s="976"/>
      <c r="JYR1" s="976"/>
      <c r="JYS1" s="976"/>
      <c r="JYT1" s="976"/>
      <c r="JYU1" s="976"/>
      <c r="JYV1" s="976"/>
      <c r="JYW1" s="976"/>
      <c r="JYX1" s="976"/>
      <c r="JYY1" s="976"/>
      <c r="JYZ1" s="976"/>
      <c r="JZA1" s="976"/>
      <c r="JZB1" s="976"/>
      <c r="JZC1" s="976"/>
      <c r="JZD1" s="976"/>
      <c r="JZE1" s="976"/>
      <c r="JZF1" s="976"/>
      <c r="JZG1" s="976"/>
      <c r="JZH1" s="976"/>
      <c r="JZI1" s="976"/>
      <c r="JZJ1" s="976"/>
      <c r="JZK1" s="976"/>
      <c r="JZL1" s="976"/>
      <c r="JZM1" s="976"/>
      <c r="JZN1" s="976"/>
      <c r="JZO1" s="976"/>
      <c r="JZP1" s="976"/>
      <c r="JZQ1" s="976"/>
      <c r="JZR1" s="976"/>
      <c r="JZS1" s="976"/>
      <c r="JZT1" s="976"/>
      <c r="JZU1" s="976"/>
      <c r="JZV1" s="976"/>
      <c r="JZW1" s="976"/>
      <c r="JZX1" s="976"/>
      <c r="JZY1" s="976"/>
      <c r="JZZ1" s="976"/>
      <c r="KAA1" s="976"/>
      <c r="KAB1" s="976"/>
      <c r="KAC1" s="976"/>
      <c r="KAD1" s="976"/>
      <c r="KAE1" s="976"/>
      <c r="KAF1" s="976"/>
      <c r="KAG1" s="976"/>
      <c r="KAH1" s="976"/>
      <c r="KAI1" s="976"/>
      <c r="KAJ1" s="976"/>
      <c r="KAK1" s="976"/>
      <c r="KAL1" s="976"/>
      <c r="KAM1" s="976"/>
      <c r="KAN1" s="976"/>
      <c r="KAO1" s="976"/>
      <c r="KAP1" s="976"/>
      <c r="KAQ1" s="976"/>
      <c r="KAR1" s="976"/>
      <c r="KAS1" s="976"/>
      <c r="KAT1" s="976"/>
      <c r="KAU1" s="976"/>
      <c r="KAV1" s="976"/>
      <c r="KAW1" s="976"/>
      <c r="KAX1" s="976"/>
      <c r="KAY1" s="976"/>
      <c r="KAZ1" s="976"/>
      <c r="KBA1" s="976"/>
      <c r="KBB1" s="976"/>
      <c r="KBC1" s="976"/>
      <c r="KBD1" s="976"/>
      <c r="KBE1" s="976"/>
      <c r="KBF1" s="976"/>
      <c r="KBG1" s="976"/>
      <c r="KBH1" s="976"/>
      <c r="KBI1" s="976"/>
      <c r="KBJ1" s="976"/>
      <c r="KBK1" s="976"/>
      <c r="KBL1" s="976"/>
      <c r="KBM1" s="976"/>
      <c r="KBN1" s="976"/>
      <c r="KBO1" s="976"/>
      <c r="KBP1" s="976"/>
      <c r="KBQ1" s="976"/>
      <c r="KBR1" s="976"/>
      <c r="KBS1" s="976"/>
      <c r="KBT1" s="976"/>
      <c r="KBU1" s="976"/>
      <c r="KBV1" s="976"/>
      <c r="KBW1" s="976"/>
      <c r="KBX1" s="976"/>
      <c r="KBY1" s="976"/>
      <c r="KBZ1" s="976"/>
      <c r="KCA1" s="976"/>
      <c r="KCB1" s="976"/>
      <c r="KCC1" s="976"/>
      <c r="KCD1" s="976"/>
      <c r="KCE1" s="976"/>
      <c r="KCF1" s="976"/>
      <c r="KCG1" s="976"/>
      <c r="KCH1" s="976"/>
      <c r="KCI1" s="976"/>
      <c r="KCJ1" s="976"/>
      <c r="KCK1" s="976"/>
      <c r="KCL1" s="976"/>
      <c r="KCM1" s="976"/>
      <c r="KCN1" s="976"/>
      <c r="KCO1" s="976"/>
      <c r="KCP1" s="976"/>
      <c r="KCQ1" s="976"/>
      <c r="KCR1" s="976"/>
      <c r="KCS1" s="976"/>
      <c r="KCT1" s="976"/>
      <c r="KCU1" s="976"/>
      <c r="KCV1" s="976"/>
      <c r="KCW1" s="976"/>
      <c r="KCX1" s="976"/>
      <c r="KCY1" s="976"/>
      <c r="KCZ1" s="976"/>
      <c r="KDA1" s="976"/>
      <c r="KDB1" s="976"/>
      <c r="KDC1" s="976"/>
      <c r="KDD1" s="976"/>
      <c r="KDE1" s="976"/>
      <c r="KDF1" s="976"/>
      <c r="KDG1" s="976"/>
      <c r="KDH1" s="976"/>
      <c r="KDI1" s="976"/>
      <c r="KDJ1" s="976"/>
      <c r="KDK1" s="976"/>
      <c r="KDL1" s="976"/>
      <c r="KDM1" s="976"/>
      <c r="KDN1" s="976"/>
      <c r="KDO1" s="976"/>
      <c r="KDP1" s="976"/>
      <c r="KDQ1" s="976"/>
      <c r="KDR1" s="976"/>
      <c r="KDS1" s="976"/>
      <c r="KDT1" s="976"/>
      <c r="KDU1" s="976"/>
      <c r="KDV1" s="976"/>
      <c r="KDW1" s="976"/>
      <c r="KDX1" s="976"/>
      <c r="KDY1" s="976"/>
      <c r="KDZ1" s="976"/>
      <c r="KEA1" s="976"/>
      <c r="KEB1" s="976"/>
      <c r="KEC1" s="976"/>
      <c r="KED1" s="976"/>
      <c r="KEE1" s="976"/>
      <c r="KEF1" s="976"/>
      <c r="KEG1" s="976"/>
      <c r="KEH1" s="976"/>
      <c r="KEI1" s="976"/>
      <c r="KEJ1" s="976"/>
      <c r="KEK1" s="976"/>
      <c r="KEL1" s="976"/>
      <c r="KEM1" s="976"/>
      <c r="KEN1" s="976"/>
      <c r="KEO1" s="976"/>
      <c r="KEP1" s="976"/>
      <c r="KEQ1" s="976"/>
      <c r="KER1" s="976"/>
      <c r="KES1" s="976"/>
      <c r="KET1" s="976"/>
      <c r="KEU1" s="976"/>
      <c r="KEV1" s="976"/>
      <c r="KEW1" s="976"/>
      <c r="KEX1" s="976"/>
      <c r="KEY1" s="976"/>
      <c r="KEZ1" s="976"/>
      <c r="KFA1" s="976"/>
      <c r="KFB1" s="976"/>
      <c r="KFC1" s="976"/>
      <c r="KFD1" s="976"/>
      <c r="KFE1" s="976"/>
      <c r="KFF1" s="976"/>
      <c r="KFG1" s="976"/>
      <c r="KFH1" s="976"/>
      <c r="KFI1" s="976"/>
      <c r="KFJ1" s="976"/>
      <c r="KFK1" s="976"/>
      <c r="KFL1" s="976"/>
      <c r="KFM1" s="976"/>
      <c r="KFN1" s="976"/>
      <c r="KFO1" s="976"/>
      <c r="KFP1" s="976"/>
      <c r="KFQ1" s="976"/>
      <c r="KFR1" s="976"/>
      <c r="KFS1" s="976"/>
      <c r="KFT1" s="976"/>
      <c r="KFU1" s="976"/>
      <c r="KFV1" s="976"/>
      <c r="KFW1" s="976"/>
      <c r="KFX1" s="976"/>
      <c r="KFY1" s="976"/>
      <c r="KFZ1" s="976"/>
      <c r="KGA1" s="976"/>
      <c r="KGB1" s="976"/>
      <c r="KGC1" s="976"/>
      <c r="KGD1" s="976"/>
      <c r="KGE1" s="976"/>
      <c r="KGF1" s="976"/>
      <c r="KGG1" s="976"/>
      <c r="KGH1" s="976"/>
      <c r="KGI1" s="976"/>
      <c r="KGJ1" s="976"/>
      <c r="KGK1" s="976"/>
      <c r="KGL1" s="976"/>
      <c r="KGM1" s="976"/>
      <c r="KGN1" s="976"/>
      <c r="KGO1" s="976"/>
      <c r="KGP1" s="976"/>
      <c r="KGQ1" s="976"/>
      <c r="KGR1" s="976"/>
      <c r="KGS1" s="976"/>
      <c r="KGT1" s="976"/>
      <c r="KGU1" s="976"/>
      <c r="KGV1" s="976"/>
      <c r="KGW1" s="976"/>
      <c r="KGX1" s="976"/>
      <c r="KGY1" s="976"/>
      <c r="KGZ1" s="976"/>
      <c r="KHA1" s="976"/>
      <c r="KHB1" s="976"/>
      <c r="KHC1" s="976"/>
      <c r="KHD1" s="976"/>
      <c r="KHE1" s="976"/>
      <c r="KHF1" s="976"/>
      <c r="KHG1" s="976"/>
      <c r="KHH1" s="976"/>
      <c r="KHI1" s="976"/>
      <c r="KHJ1" s="976"/>
      <c r="KHK1" s="976"/>
      <c r="KHL1" s="976"/>
      <c r="KHM1" s="976"/>
      <c r="KHN1" s="976"/>
      <c r="KHO1" s="976"/>
      <c r="KHP1" s="976"/>
      <c r="KHQ1" s="976"/>
      <c r="KHR1" s="976"/>
      <c r="KHS1" s="976"/>
      <c r="KHT1" s="976"/>
      <c r="KHU1" s="976"/>
      <c r="KHV1" s="976"/>
      <c r="KHW1" s="976"/>
      <c r="KHX1" s="976"/>
      <c r="KHY1" s="976"/>
      <c r="KHZ1" s="976"/>
      <c r="KIA1" s="976"/>
      <c r="KIB1" s="976"/>
      <c r="KIC1" s="976"/>
      <c r="KID1" s="976"/>
      <c r="KIE1" s="976"/>
      <c r="KIF1" s="976"/>
      <c r="KIG1" s="976"/>
      <c r="KIH1" s="976"/>
      <c r="KII1" s="976"/>
      <c r="KIJ1" s="976"/>
      <c r="KIK1" s="976"/>
      <c r="KIL1" s="976"/>
      <c r="KIM1" s="976"/>
      <c r="KIN1" s="976"/>
      <c r="KIO1" s="976"/>
      <c r="KIP1" s="976"/>
      <c r="KIQ1" s="976"/>
      <c r="KIR1" s="976"/>
      <c r="KIS1" s="976"/>
      <c r="KIT1" s="976"/>
      <c r="KIU1" s="976"/>
      <c r="KIV1" s="976"/>
      <c r="KIW1" s="976"/>
      <c r="KIX1" s="976"/>
      <c r="KIY1" s="976"/>
      <c r="KIZ1" s="976"/>
      <c r="KJA1" s="976"/>
      <c r="KJB1" s="976"/>
      <c r="KJC1" s="976"/>
      <c r="KJD1" s="976"/>
      <c r="KJE1" s="976"/>
      <c r="KJF1" s="976"/>
      <c r="KJG1" s="976"/>
      <c r="KJH1" s="976"/>
      <c r="KJI1" s="976"/>
      <c r="KJJ1" s="976"/>
      <c r="KJK1" s="976"/>
      <c r="KJL1" s="976"/>
      <c r="KJM1" s="976"/>
      <c r="KJN1" s="976"/>
      <c r="KJO1" s="976"/>
      <c r="KJP1" s="976"/>
      <c r="KJQ1" s="976"/>
      <c r="KJR1" s="976"/>
      <c r="KJS1" s="976"/>
      <c r="KJT1" s="976"/>
      <c r="KJU1" s="976"/>
      <c r="KJV1" s="976"/>
      <c r="KJW1" s="976"/>
      <c r="KJX1" s="976"/>
      <c r="KJY1" s="976"/>
      <c r="KJZ1" s="976"/>
      <c r="KKA1" s="976"/>
      <c r="KKB1" s="976"/>
      <c r="KKC1" s="976"/>
      <c r="KKD1" s="976"/>
      <c r="KKE1" s="976"/>
      <c r="KKF1" s="976"/>
      <c r="KKG1" s="976"/>
      <c r="KKH1" s="976"/>
      <c r="KKI1" s="976"/>
      <c r="KKJ1" s="976"/>
      <c r="KKK1" s="976"/>
      <c r="KKL1" s="976"/>
      <c r="KKM1" s="976"/>
      <c r="KKN1" s="976"/>
      <c r="KKO1" s="976"/>
      <c r="KKP1" s="976"/>
      <c r="KKQ1" s="976"/>
      <c r="KKR1" s="976"/>
      <c r="KKS1" s="976"/>
      <c r="KKT1" s="976"/>
      <c r="KKU1" s="976"/>
      <c r="KKV1" s="976"/>
      <c r="KKW1" s="976"/>
      <c r="KKX1" s="976"/>
      <c r="KKY1" s="976"/>
      <c r="KKZ1" s="976"/>
      <c r="KLA1" s="976"/>
      <c r="KLB1" s="976"/>
      <c r="KLC1" s="976"/>
      <c r="KLD1" s="976"/>
      <c r="KLE1" s="976"/>
      <c r="KLF1" s="976"/>
      <c r="KLG1" s="976"/>
      <c r="KLH1" s="976"/>
      <c r="KLI1" s="976"/>
      <c r="KLJ1" s="976"/>
      <c r="KLK1" s="976"/>
      <c r="KLL1" s="976"/>
      <c r="KLM1" s="976"/>
      <c r="KLN1" s="976"/>
      <c r="KLO1" s="976"/>
      <c r="KLP1" s="976"/>
      <c r="KLQ1" s="976"/>
      <c r="KLR1" s="976"/>
      <c r="KLS1" s="976"/>
      <c r="KLT1" s="976"/>
      <c r="KLU1" s="976"/>
      <c r="KLV1" s="976"/>
      <c r="KLW1" s="976"/>
      <c r="KLX1" s="976"/>
      <c r="KLY1" s="976"/>
      <c r="KLZ1" s="976"/>
      <c r="KMA1" s="976"/>
      <c r="KMB1" s="976"/>
      <c r="KMC1" s="976"/>
      <c r="KMD1" s="976"/>
      <c r="KME1" s="976"/>
      <c r="KMF1" s="976"/>
      <c r="KMG1" s="976"/>
      <c r="KMH1" s="976"/>
      <c r="KMI1" s="976"/>
      <c r="KMJ1" s="976"/>
      <c r="KMK1" s="976"/>
      <c r="KML1" s="976"/>
      <c r="KMM1" s="976"/>
      <c r="KMN1" s="976"/>
      <c r="KMO1" s="976"/>
      <c r="KMP1" s="976"/>
      <c r="KMQ1" s="976"/>
      <c r="KMR1" s="976"/>
      <c r="KMS1" s="976"/>
      <c r="KMT1" s="976"/>
      <c r="KMU1" s="976"/>
      <c r="KMV1" s="976"/>
      <c r="KMW1" s="976"/>
      <c r="KMX1" s="976"/>
      <c r="KMY1" s="976"/>
      <c r="KMZ1" s="976"/>
      <c r="KNA1" s="976"/>
      <c r="KNB1" s="976"/>
      <c r="KNC1" s="976"/>
      <c r="KND1" s="976"/>
      <c r="KNE1" s="976"/>
      <c r="KNF1" s="976"/>
      <c r="KNG1" s="976"/>
      <c r="KNH1" s="976"/>
      <c r="KNI1" s="976"/>
      <c r="KNJ1" s="976"/>
      <c r="KNK1" s="976"/>
      <c r="KNL1" s="976"/>
      <c r="KNM1" s="976"/>
      <c r="KNN1" s="976"/>
      <c r="KNO1" s="976"/>
      <c r="KNP1" s="976"/>
      <c r="KNQ1" s="976"/>
      <c r="KNR1" s="976"/>
      <c r="KNS1" s="976"/>
      <c r="KNT1" s="976"/>
      <c r="KNU1" s="976"/>
      <c r="KNV1" s="976"/>
      <c r="KNW1" s="976"/>
      <c r="KNX1" s="976"/>
      <c r="KNY1" s="976"/>
      <c r="KNZ1" s="976"/>
      <c r="KOA1" s="976"/>
      <c r="KOB1" s="976"/>
      <c r="KOC1" s="976"/>
      <c r="KOD1" s="976"/>
      <c r="KOE1" s="976"/>
      <c r="KOF1" s="976"/>
      <c r="KOG1" s="976"/>
      <c r="KOH1" s="976"/>
      <c r="KOI1" s="976"/>
      <c r="KOJ1" s="976"/>
      <c r="KOK1" s="976"/>
      <c r="KOL1" s="976"/>
      <c r="KOM1" s="976"/>
      <c r="KON1" s="976"/>
      <c r="KOO1" s="976"/>
      <c r="KOP1" s="976"/>
      <c r="KOQ1" s="976"/>
      <c r="KOR1" s="976"/>
      <c r="KOS1" s="976"/>
      <c r="KOT1" s="976"/>
      <c r="KOU1" s="976"/>
      <c r="KOV1" s="976"/>
      <c r="KOW1" s="976"/>
      <c r="KOX1" s="976"/>
      <c r="KOY1" s="976"/>
      <c r="KOZ1" s="976"/>
      <c r="KPA1" s="976"/>
      <c r="KPB1" s="976"/>
      <c r="KPC1" s="976"/>
      <c r="KPD1" s="976"/>
      <c r="KPE1" s="976"/>
      <c r="KPF1" s="976"/>
      <c r="KPG1" s="976"/>
      <c r="KPH1" s="976"/>
      <c r="KPI1" s="976"/>
      <c r="KPJ1" s="976"/>
      <c r="KPK1" s="976"/>
      <c r="KPL1" s="976"/>
      <c r="KPM1" s="976"/>
      <c r="KPN1" s="976"/>
      <c r="KPO1" s="976"/>
      <c r="KPP1" s="976"/>
      <c r="KPQ1" s="976"/>
      <c r="KPR1" s="976"/>
      <c r="KPS1" s="976"/>
      <c r="KPT1" s="976"/>
      <c r="KPU1" s="976"/>
      <c r="KPV1" s="976"/>
      <c r="KPW1" s="976"/>
      <c r="KPX1" s="976"/>
      <c r="KPY1" s="976"/>
      <c r="KPZ1" s="976"/>
      <c r="KQA1" s="976"/>
      <c r="KQB1" s="976"/>
      <c r="KQC1" s="976"/>
      <c r="KQD1" s="976"/>
      <c r="KQE1" s="976"/>
      <c r="KQF1" s="976"/>
      <c r="KQG1" s="976"/>
      <c r="KQH1" s="976"/>
      <c r="KQI1" s="976"/>
      <c r="KQJ1" s="976"/>
      <c r="KQK1" s="976"/>
      <c r="KQL1" s="976"/>
      <c r="KQM1" s="976"/>
      <c r="KQN1" s="976"/>
      <c r="KQO1" s="976"/>
      <c r="KQP1" s="976"/>
      <c r="KQQ1" s="976"/>
      <c r="KQR1" s="976"/>
      <c r="KQS1" s="976"/>
      <c r="KQT1" s="976"/>
      <c r="KQU1" s="976"/>
      <c r="KQV1" s="976"/>
      <c r="KQW1" s="976"/>
      <c r="KQX1" s="976"/>
      <c r="KQY1" s="976"/>
      <c r="KQZ1" s="976"/>
      <c r="KRA1" s="976"/>
      <c r="KRB1" s="976"/>
      <c r="KRC1" s="976"/>
      <c r="KRD1" s="976"/>
      <c r="KRE1" s="976"/>
      <c r="KRF1" s="976"/>
      <c r="KRG1" s="976"/>
      <c r="KRH1" s="976"/>
      <c r="KRI1" s="976"/>
      <c r="KRJ1" s="976"/>
      <c r="KRK1" s="976"/>
      <c r="KRL1" s="976"/>
      <c r="KRM1" s="976"/>
      <c r="KRN1" s="976"/>
      <c r="KRO1" s="976"/>
      <c r="KRP1" s="976"/>
      <c r="KRQ1" s="976"/>
      <c r="KRR1" s="976"/>
      <c r="KRS1" s="976"/>
      <c r="KRT1" s="976"/>
      <c r="KRU1" s="976"/>
      <c r="KRV1" s="976"/>
      <c r="KRW1" s="976"/>
      <c r="KRX1" s="976"/>
      <c r="KRY1" s="976"/>
      <c r="KRZ1" s="976"/>
      <c r="KSA1" s="976"/>
      <c r="KSB1" s="976"/>
      <c r="KSC1" s="976"/>
      <c r="KSD1" s="976"/>
      <c r="KSE1" s="976"/>
      <c r="KSF1" s="976"/>
      <c r="KSG1" s="976"/>
      <c r="KSH1" s="976"/>
      <c r="KSI1" s="976"/>
      <c r="KSJ1" s="976"/>
      <c r="KSK1" s="976"/>
      <c r="KSL1" s="976"/>
      <c r="KSM1" s="976"/>
      <c r="KSN1" s="976"/>
      <c r="KSO1" s="976"/>
      <c r="KSP1" s="976"/>
      <c r="KSQ1" s="976"/>
      <c r="KSR1" s="976"/>
      <c r="KSS1" s="976"/>
      <c r="KST1" s="976"/>
      <c r="KSU1" s="976"/>
      <c r="KSV1" s="976"/>
      <c r="KSW1" s="976"/>
      <c r="KSX1" s="976"/>
      <c r="KSY1" s="976"/>
      <c r="KSZ1" s="976"/>
      <c r="KTA1" s="976"/>
      <c r="KTB1" s="976"/>
      <c r="KTC1" s="976"/>
      <c r="KTD1" s="976"/>
      <c r="KTE1" s="976"/>
      <c r="KTF1" s="976"/>
      <c r="KTG1" s="976"/>
      <c r="KTH1" s="976"/>
      <c r="KTI1" s="976"/>
      <c r="KTJ1" s="976"/>
      <c r="KTK1" s="976"/>
      <c r="KTL1" s="976"/>
      <c r="KTM1" s="976"/>
      <c r="KTN1" s="976"/>
      <c r="KTO1" s="976"/>
      <c r="KTP1" s="976"/>
      <c r="KTQ1" s="976"/>
      <c r="KTR1" s="976"/>
      <c r="KTS1" s="976"/>
      <c r="KTT1" s="976"/>
      <c r="KTU1" s="976"/>
      <c r="KTV1" s="976"/>
      <c r="KTW1" s="976"/>
      <c r="KTX1" s="976"/>
      <c r="KTY1" s="976"/>
      <c r="KTZ1" s="976"/>
      <c r="KUA1" s="976"/>
      <c r="KUB1" s="976"/>
      <c r="KUC1" s="976"/>
      <c r="KUD1" s="976"/>
      <c r="KUE1" s="976"/>
      <c r="KUF1" s="976"/>
      <c r="KUG1" s="976"/>
      <c r="KUH1" s="976"/>
      <c r="KUI1" s="976"/>
      <c r="KUJ1" s="976"/>
      <c r="KUK1" s="976"/>
      <c r="KUL1" s="976"/>
      <c r="KUM1" s="976"/>
      <c r="KUN1" s="976"/>
      <c r="KUO1" s="976"/>
      <c r="KUP1" s="976"/>
      <c r="KUQ1" s="976"/>
      <c r="KUR1" s="976"/>
      <c r="KUS1" s="976"/>
      <c r="KUT1" s="976"/>
      <c r="KUU1" s="976"/>
      <c r="KUV1" s="976"/>
      <c r="KUW1" s="976"/>
      <c r="KUX1" s="976"/>
      <c r="KUY1" s="976"/>
      <c r="KUZ1" s="976"/>
      <c r="KVA1" s="976"/>
      <c r="KVB1" s="976"/>
      <c r="KVC1" s="976"/>
      <c r="KVD1" s="976"/>
      <c r="KVE1" s="976"/>
      <c r="KVF1" s="976"/>
      <c r="KVG1" s="976"/>
      <c r="KVH1" s="976"/>
      <c r="KVI1" s="976"/>
      <c r="KVJ1" s="976"/>
      <c r="KVK1" s="976"/>
      <c r="KVL1" s="976"/>
      <c r="KVM1" s="976"/>
      <c r="KVN1" s="976"/>
      <c r="KVO1" s="976"/>
      <c r="KVP1" s="976"/>
      <c r="KVQ1" s="976"/>
      <c r="KVR1" s="976"/>
      <c r="KVS1" s="976"/>
      <c r="KVT1" s="976"/>
      <c r="KVU1" s="976"/>
      <c r="KVV1" s="976"/>
      <c r="KVW1" s="976"/>
      <c r="KVX1" s="976"/>
      <c r="KVY1" s="976"/>
      <c r="KVZ1" s="976"/>
      <c r="KWA1" s="976"/>
      <c r="KWB1" s="976"/>
      <c r="KWC1" s="976"/>
      <c r="KWD1" s="976"/>
      <c r="KWE1" s="976"/>
      <c r="KWF1" s="976"/>
      <c r="KWG1" s="976"/>
      <c r="KWH1" s="976"/>
      <c r="KWI1" s="976"/>
      <c r="KWJ1" s="976"/>
      <c r="KWK1" s="976"/>
      <c r="KWL1" s="976"/>
      <c r="KWM1" s="976"/>
      <c r="KWN1" s="976"/>
      <c r="KWO1" s="976"/>
      <c r="KWP1" s="976"/>
      <c r="KWQ1" s="976"/>
      <c r="KWR1" s="976"/>
      <c r="KWS1" s="976"/>
      <c r="KWT1" s="976"/>
      <c r="KWU1" s="976"/>
      <c r="KWV1" s="976"/>
      <c r="KWW1" s="976"/>
      <c r="KWX1" s="976"/>
      <c r="KWY1" s="976"/>
      <c r="KWZ1" s="976"/>
      <c r="KXA1" s="976"/>
      <c r="KXB1" s="976"/>
      <c r="KXC1" s="976"/>
      <c r="KXD1" s="976"/>
      <c r="KXE1" s="976"/>
      <c r="KXF1" s="976"/>
      <c r="KXG1" s="976"/>
      <c r="KXH1" s="976"/>
      <c r="KXI1" s="976"/>
      <c r="KXJ1" s="976"/>
      <c r="KXK1" s="976"/>
      <c r="KXL1" s="976"/>
      <c r="KXM1" s="976"/>
      <c r="KXN1" s="976"/>
      <c r="KXO1" s="976"/>
      <c r="KXP1" s="976"/>
      <c r="KXQ1" s="976"/>
      <c r="KXR1" s="976"/>
      <c r="KXS1" s="976"/>
      <c r="KXT1" s="976"/>
      <c r="KXU1" s="976"/>
      <c r="KXV1" s="976"/>
      <c r="KXW1" s="976"/>
      <c r="KXX1" s="976"/>
      <c r="KXY1" s="976"/>
      <c r="KXZ1" s="976"/>
      <c r="KYA1" s="976"/>
      <c r="KYB1" s="976"/>
      <c r="KYC1" s="976"/>
      <c r="KYD1" s="976"/>
      <c r="KYE1" s="976"/>
      <c r="KYF1" s="976"/>
      <c r="KYG1" s="976"/>
      <c r="KYH1" s="976"/>
      <c r="KYI1" s="976"/>
      <c r="KYJ1" s="976"/>
      <c r="KYK1" s="976"/>
      <c r="KYL1" s="976"/>
      <c r="KYM1" s="976"/>
      <c r="KYN1" s="976"/>
      <c r="KYO1" s="976"/>
      <c r="KYP1" s="976"/>
      <c r="KYQ1" s="976"/>
      <c r="KYR1" s="976"/>
      <c r="KYS1" s="976"/>
      <c r="KYT1" s="976"/>
      <c r="KYU1" s="976"/>
      <c r="KYV1" s="976"/>
      <c r="KYW1" s="976"/>
      <c r="KYX1" s="976"/>
      <c r="KYY1" s="976"/>
      <c r="KYZ1" s="976"/>
      <c r="KZA1" s="976"/>
      <c r="KZB1" s="976"/>
      <c r="KZC1" s="976"/>
      <c r="KZD1" s="976"/>
      <c r="KZE1" s="976"/>
      <c r="KZF1" s="976"/>
      <c r="KZG1" s="976"/>
      <c r="KZH1" s="976"/>
      <c r="KZI1" s="976"/>
      <c r="KZJ1" s="976"/>
      <c r="KZK1" s="976"/>
      <c r="KZL1" s="976"/>
      <c r="KZM1" s="976"/>
      <c r="KZN1" s="976"/>
      <c r="KZO1" s="976"/>
      <c r="KZP1" s="976"/>
      <c r="KZQ1" s="976"/>
      <c r="KZR1" s="976"/>
      <c r="KZS1" s="976"/>
      <c r="KZT1" s="976"/>
      <c r="KZU1" s="976"/>
      <c r="KZV1" s="976"/>
      <c r="KZW1" s="976"/>
      <c r="KZX1" s="976"/>
      <c r="KZY1" s="976"/>
      <c r="KZZ1" s="976"/>
      <c r="LAA1" s="976"/>
      <c r="LAB1" s="976"/>
      <c r="LAC1" s="976"/>
      <c r="LAD1" s="976"/>
      <c r="LAE1" s="976"/>
      <c r="LAF1" s="976"/>
      <c r="LAG1" s="976"/>
      <c r="LAH1" s="976"/>
      <c r="LAI1" s="976"/>
      <c r="LAJ1" s="976"/>
      <c r="LAK1" s="976"/>
      <c r="LAL1" s="976"/>
      <c r="LAM1" s="976"/>
      <c r="LAN1" s="976"/>
      <c r="LAO1" s="976"/>
      <c r="LAP1" s="976"/>
      <c r="LAQ1" s="976"/>
      <c r="LAR1" s="976"/>
      <c r="LAS1" s="976"/>
      <c r="LAT1" s="976"/>
      <c r="LAU1" s="976"/>
      <c r="LAV1" s="976"/>
      <c r="LAW1" s="976"/>
      <c r="LAX1" s="976"/>
      <c r="LAY1" s="976"/>
      <c r="LAZ1" s="976"/>
      <c r="LBA1" s="976"/>
      <c r="LBB1" s="976"/>
      <c r="LBC1" s="976"/>
      <c r="LBD1" s="976"/>
      <c r="LBE1" s="976"/>
      <c r="LBF1" s="976"/>
      <c r="LBG1" s="976"/>
      <c r="LBH1" s="976"/>
      <c r="LBI1" s="976"/>
      <c r="LBJ1" s="976"/>
      <c r="LBK1" s="976"/>
      <c r="LBL1" s="976"/>
      <c r="LBM1" s="976"/>
      <c r="LBN1" s="976"/>
      <c r="LBO1" s="976"/>
      <c r="LBP1" s="976"/>
      <c r="LBQ1" s="976"/>
      <c r="LBR1" s="976"/>
      <c r="LBS1" s="976"/>
      <c r="LBT1" s="976"/>
      <c r="LBU1" s="976"/>
      <c r="LBV1" s="976"/>
      <c r="LBW1" s="976"/>
      <c r="LBX1" s="976"/>
      <c r="LBY1" s="976"/>
      <c r="LBZ1" s="976"/>
      <c r="LCA1" s="976"/>
      <c r="LCB1" s="976"/>
      <c r="LCC1" s="976"/>
      <c r="LCD1" s="976"/>
      <c r="LCE1" s="976"/>
      <c r="LCF1" s="976"/>
      <c r="LCG1" s="976"/>
      <c r="LCH1" s="976"/>
      <c r="LCI1" s="976"/>
      <c r="LCJ1" s="976"/>
      <c r="LCK1" s="976"/>
      <c r="LCL1" s="976"/>
      <c r="LCM1" s="976"/>
      <c r="LCN1" s="976"/>
      <c r="LCO1" s="976"/>
      <c r="LCP1" s="976"/>
      <c r="LCQ1" s="976"/>
      <c r="LCR1" s="976"/>
      <c r="LCS1" s="976"/>
      <c r="LCT1" s="976"/>
      <c r="LCU1" s="976"/>
      <c r="LCV1" s="976"/>
      <c r="LCW1" s="976"/>
      <c r="LCX1" s="976"/>
      <c r="LCY1" s="976"/>
      <c r="LCZ1" s="976"/>
      <c r="LDA1" s="976"/>
      <c r="LDB1" s="976"/>
      <c r="LDC1" s="976"/>
      <c r="LDD1" s="976"/>
      <c r="LDE1" s="976"/>
      <c r="LDF1" s="976"/>
      <c r="LDG1" s="976"/>
      <c r="LDH1" s="976"/>
      <c r="LDI1" s="976"/>
      <c r="LDJ1" s="976"/>
      <c r="LDK1" s="976"/>
      <c r="LDL1" s="976"/>
      <c r="LDM1" s="976"/>
      <c r="LDN1" s="976"/>
      <c r="LDO1" s="976"/>
      <c r="LDP1" s="976"/>
      <c r="LDQ1" s="976"/>
      <c r="LDR1" s="976"/>
      <c r="LDS1" s="976"/>
      <c r="LDT1" s="976"/>
      <c r="LDU1" s="976"/>
      <c r="LDV1" s="976"/>
      <c r="LDW1" s="976"/>
      <c r="LDX1" s="976"/>
      <c r="LDY1" s="976"/>
      <c r="LDZ1" s="976"/>
      <c r="LEA1" s="976"/>
      <c r="LEB1" s="976"/>
      <c r="LEC1" s="976"/>
      <c r="LED1" s="976"/>
      <c r="LEE1" s="976"/>
      <c r="LEF1" s="976"/>
      <c r="LEG1" s="976"/>
      <c r="LEH1" s="976"/>
      <c r="LEI1" s="976"/>
      <c r="LEJ1" s="976"/>
      <c r="LEK1" s="976"/>
      <c r="LEL1" s="976"/>
      <c r="LEM1" s="976"/>
      <c r="LEN1" s="976"/>
      <c r="LEO1" s="976"/>
      <c r="LEP1" s="976"/>
      <c r="LEQ1" s="976"/>
      <c r="LER1" s="976"/>
      <c r="LES1" s="976"/>
      <c r="LET1" s="976"/>
      <c r="LEU1" s="976"/>
      <c r="LEV1" s="976"/>
      <c r="LEW1" s="976"/>
      <c r="LEX1" s="976"/>
      <c r="LEY1" s="976"/>
      <c r="LEZ1" s="976"/>
      <c r="LFA1" s="976"/>
      <c r="LFB1" s="976"/>
      <c r="LFC1" s="976"/>
      <c r="LFD1" s="976"/>
      <c r="LFE1" s="976"/>
      <c r="LFF1" s="976"/>
      <c r="LFG1" s="976"/>
      <c r="LFH1" s="976"/>
      <c r="LFI1" s="976"/>
      <c r="LFJ1" s="976"/>
      <c r="LFK1" s="976"/>
      <c r="LFL1" s="976"/>
      <c r="LFM1" s="976"/>
      <c r="LFN1" s="976"/>
      <c r="LFO1" s="976"/>
      <c r="LFP1" s="976"/>
      <c r="LFQ1" s="976"/>
      <c r="LFR1" s="976"/>
      <c r="LFS1" s="976"/>
      <c r="LFT1" s="976"/>
      <c r="LFU1" s="976"/>
      <c r="LFV1" s="976"/>
      <c r="LFW1" s="976"/>
      <c r="LFX1" s="976"/>
      <c r="LFY1" s="976"/>
      <c r="LFZ1" s="976"/>
      <c r="LGA1" s="976"/>
      <c r="LGB1" s="976"/>
      <c r="LGC1" s="976"/>
      <c r="LGD1" s="976"/>
      <c r="LGE1" s="976"/>
      <c r="LGF1" s="976"/>
      <c r="LGG1" s="976"/>
      <c r="LGH1" s="976"/>
      <c r="LGI1" s="976"/>
      <c r="LGJ1" s="976"/>
      <c r="LGK1" s="976"/>
      <c r="LGL1" s="976"/>
      <c r="LGM1" s="976"/>
      <c r="LGN1" s="976"/>
      <c r="LGO1" s="976"/>
      <c r="LGP1" s="976"/>
      <c r="LGQ1" s="976"/>
      <c r="LGR1" s="976"/>
      <c r="LGS1" s="976"/>
      <c r="LGT1" s="976"/>
      <c r="LGU1" s="976"/>
      <c r="LGV1" s="976"/>
      <c r="LGW1" s="976"/>
      <c r="LGX1" s="976"/>
      <c r="LGY1" s="976"/>
      <c r="LGZ1" s="976"/>
      <c r="LHA1" s="976"/>
      <c r="LHB1" s="976"/>
      <c r="LHC1" s="976"/>
      <c r="LHD1" s="976"/>
      <c r="LHE1" s="976"/>
      <c r="LHF1" s="976"/>
      <c r="LHG1" s="976"/>
      <c r="LHH1" s="976"/>
      <c r="LHI1" s="976"/>
      <c r="LHJ1" s="976"/>
      <c r="LHK1" s="976"/>
      <c r="LHL1" s="976"/>
      <c r="LHM1" s="976"/>
      <c r="LHN1" s="976"/>
      <c r="LHO1" s="976"/>
      <c r="LHP1" s="976"/>
      <c r="LHQ1" s="976"/>
      <c r="LHR1" s="976"/>
      <c r="LHS1" s="976"/>
      <c r="LHT1" s="976"/>
      <c r="LHU1" s="976"/>
      <c r="LHV1" s="976"/>
      <c r="LHW1" s="976"/>
      <c r="LHX1" s="976"/>
      <c r="LHY1" s="976"/>
      <c r="LHZ1" s="976"/>
      <c r="LIA1" s="976"/>
      <c r="LIB1" s="976"/>
      <c r="LIC1" s="976"/>
      <c r="LID1" s="976"/>
      <c r="LIE1" s="976"/>
      <c r="LIF1" s="976"/>
      <c r="LIG1" s="976"/>
      <c r="LIH1" s="976"/>
      <c r="LII1" s="976"/>
      <c r="LIJ1" s="976"/>
      <c r="LIK1" s="976"/>
      <c r="LIL1" s="976"/>
      <c r="LIM1" s="976"/>
      <c r="LIN1" s="976"/>
      <c r="LIO1" s="976"/>
      <c r="LIP1" s="976"/>
      <c r="LIQ1" s="976"/>
      <c r="LIR1" s="976"/>
      <c r="LIS1" s="976"/>
      <c r="LIT1" s="976"/>
      <c r="LIU1" s="976"/>
      <c r="LIV1" s="976"/>
      <c r="LIW1" s="976"/>
      <c r="LIX1" s="976"/>
      <c r="LIY1" s="976"/>
      <c r="LIZ1" s="976"/>
      <c r="LJA1" s="976"/>
      <c r="LJB1" s="976"/>
      <c r="LJC1" s="976"/>
      <c r="LJD1" s="976"/>
      <c r="LJE1" s="976"/>
      <c r="LJF1" s="976"/>
      <c r="LJG1" s="976"/>
      <c r="LJH1" s="976"/>
      <c r="LJI1" s="976"/>
      <c r="LJJ1" s="976"/>
      <c r="LJK1" s="976"/>
      <c r="LJL1" s="976"/>
      <c r="LJM1" s="976"/>
      <c r="LJN1" s="976"/>
      <c r="LJO1" s="976"/>
      <c r="LJP1" s="976"/>
      <c r="LJQ1" s="976"/>
      <c r="LJR1" s="976"/>
      <c r="LJS1" s="976"/>
      <c r="LJT1" s="976"/>
      <c r="LJU1" s="976"/>
      <c r="LJV1" s="976"/>
      <c r="LJW1" s="976"/>
      <c r="LJX1" s="976"/>
      <c r="LJY1" s="976"/>
      <c r="LJZ1" s="976"/>
      <c r="LKA1" s="976"/>
      <c r="LKB1" s="976"/>
      <c r="LKC1" s="976"/>
      <c r="LKD1" s="976"/>
      <c r="LKE1" s="976"/>
      <c r="LKF1" s="976"/>
      <c r="LKG1" s="976"/>
      <c r="LKH1" s="976"/>
      <c r="LKI1" s="976"/>
      <c r="LKJ1" s="976"/>
      <c r="LKK1" s="976"/>
      <c r="LKL1" s="976"/>
      <c r="LKM1" s="976"/>
      <c r="LKN1" s="976"/>
      <c r="LKO1" s="976"/>
      <c r="LKP1" s="976"/>
      <c r="LKQ1" s="976"/>
      <c r="LKR1" s="976"/>
      <c r="LKS1" s="976"/>
      <c r="LKT1" s="976"/>
      <c r="LKU1" s="976"/>
      <c r="LKV1" s="976"/>
      <c r="LKW1" s="976"/>
      <c r="LKX1" s="976"/>
      <c r="LKY1" s="976"/>
      <c r="LKZ1" s="976"/>
      <c r="LLA1" s="976"/>
      <c r="LLB1" s="976"/>
      <c r="LLC1" s="976"/>
      <c r="LLD1" s="976"/>
      <c r="LLE1" s="976"/>
      <c r="LLF1" s="976"/>
      <c r="LLG1" s="976"/>
      <c r="LLH1" s="976"/>
      <c r="LLI1" s="976"/>
      <c r="LLJ1" s="976"/>
      <c r="LLK1" s="976"/>
      <c r="LLL1" s="976"/>
      <c r="LLM1" s="976"/>
      <c r="LLN1" s="976"/>
      <c r="LLO1" s="976"/>
      <c r="LLP1" s="976"/>
      <c r="LLQ1" s="976"/>
      <c r="LLR1" s="976"/>
      <c r="LLS1" s="976"/>
      <c r="LLT1" s="976"/>
      <c r="LLU1" s="976"/>
      <c r="LLV1" s="976"/>
      <c r="LLW1" s="976"/>
      <c r="LLX1" s="976"/>
      <c r="LLY1" s="976"/>
      <c r="LLZ1" s="976"/>
      <c r="LMA1" s="976"/>
      <c r="LMB1" s="976"/>
      <c r="LMC1" s="976"/>
      <c r="LMD1" s="976"/>
      <c r="LME1" s="976"/>
      <c r="LMF1" s="976"/>
      <c r="LMG1" s="976"/>
      <c r="LMH1" s="976"/>
      <c r="LMI1" s="976"/>
      <c r="LMJ1" s="976"/>
      <c r="LMK1" s="976"/>
      <c r="LML1" s="976"/>
      <c r="LMM1" s="976"/>
      <c r="LMN1" s="976"/>
      <c r="LMO1" s="976"/>
      <c r="LMP1" s="976"/>
      <c r="LMQ1" s="976"/>
      <c r="LMR1" s="976"/>
      <c r="LMS1" s="976"/>
      <c r="LMT1" s="976"/>
      <c r="LMU1" s="976"/>
      <c r="LMV1" s="976"/>
      <c r="LMW1" s="976"/>
      <c r="LMX1" s="976"/>
      <c r="LMY1" s="976"/>
      <c r="LMZ1" s="976"/>
      <c r="LNA1" s="976"/>
      <c r="LNB1" s="976"/>
      <c r="LNC1" s="976"/>
      <c r="LND1" s="976"/>
      <c r="LNE1" s="976"/>
      <c r="LNF1" s="976"/>
      <c r="LNG1" s="976"/>
      <c r="LNH1" s="976"/>
      <c r="LNI1" s="976"/>
      <c r="LNJ1" s="976"/>
      <c r="LNK1" s="976"/>
      <c r="LNL1" s="976"/>
      <c r="LNM1" s="976"/>
      <c r="LNN1" s="976"/>
      <c r="LNO1" s="976"/>
      <c r="LNP1" s="976"/>
      <c r="LNQ1" s="976"/>
      <c r="LNR1" s="976"/>
      <c r="LNS1" s="976"/>
      <c r="LNT1" s="976"/>
      <c r="LNU1" s="976"/>
      <c r="LNV1" s="976"/>
      <c r="LNW1" s="976"/>
      <c r="LNX1" s="976"/>
      <c r="LNY1" s="976"/>
      <c r="LNZ1" s="976"/>
      <c r="LOA1" s="976"/>
      <c r="LOB1" s="976"/>
      <c r="LOC1" s="976"/>
      <c r="LOD1" s="976"/>
      <c r="LOE1" s="976"/>
      <c r="LOF1" s="976"/>
      <c r="LOG1" s="976"/>
      <c r="LOH1" s="976"/>
      <c r="LOI1" s="976"/>
      <c r="LOJ1" s="976"/>
      <c r="LOK1" s="976"/>
      <c r="LOL1" s="976"/>
      <c r="LOM1" s="976"/>
      <c r="LON1" s="976"/>
      <c r="LOO1" s="976"/>
      <c r="LOP1" s="976"/>
      <c r="LOQ1" s="976"/>
      <c r="LOR1" s="976"/>
      <c r="LOS1" s="976"/>
      <c r="LOT1" s="976"/>
      <c r="LOU1" s="976"/>
      <c r="LOV1" s="976"/>
      <c r="LOW1" s="976"/>
      <c r="LOX1" s="976"/>
      <c r="LOY1" s="976"/>
      <c r="LOZ1" s="976"/>
      <c r="LPA1" s="976"/>
      <c r="LPB1" s="976"/>
      <c r="LPC1" s="976"/>
      <c r="LPD1" s="976"/>
      <c r="LPE1" s="976"/>
      <c r="LPF1" s="976"/>
      <c r="LPG1" s="976"/>
      <c r="LPH1" s="976"/>
      <c r="LPI1" s="976"/>
      <c r="LPJ1" s="976"/>
      <c r="LPK1" s="976"/>
      <c r="LPL1" s="976"/>
      <c r="LPM1" s="976"/>
      <c r="LPN1" s="976"/>
      <c r="LPO1" s="976"/>
      <c r="LPP1" s="976"/>
      <c r="LPQ1" s="976"/>
      <c r="LPR1" s="976"/>
      <c r="LPS1" s="976"/>
      <c r="LPT1" s="976"/>
      <c r="LPU1" s="976"/>
      <c r="LPV1" s="976"/>
      <c r="LPW1" s="976"/>
      <c r="LPX1" s="976"/>
      <c r="LPY1" s="976"/>
      <c r="LPZ1" s="976"/>
      <c r="LQA1" s="976"/>
      <c r="LQB1" s="976"/>
      <c r="LQC1" s="976"/>
      <c r="LQD1" s="976"/>
      <c r="LQE1" s="976"/>
      <c r="LQF1" s="976"/>
      <c r="LQG1" s="976"/>
      <c r="LQH1" s="976"/>
      <c r="LQI1" s="976"/>
      <c r="LQJ1" s="976"/>
      <c r="LQK1" s="976"/>
      <c r="LQL1" s="976"/>
      <c r="LQM1" s="976"/>
      <c r="LQN1" s="976"/>
      <c r="LQO1" s="976"/>
      <c r="LQP1" s="976"/>
      <c r="LQQ1" s="976"/>
      <c r="LQR1" s="976"/>
      <c r="LQS1" s="976"/>
      <c r="LQT1" s="976"/>
      <c r="LQU1" s="976"/>
      <c r="LQV1" s="976"/>
      <c r="LQW1" s="976"/>
      <c r="LQX1" s="976"/>
      <c r="LQY1" s="976"/>
      <c r="LQZ1" s="976"/>
      <c r="LRA1" s="976"/>
      <c r="LRB1" s="976"/>
      <c r="LRC1" s="976"/>
      <c r="LRD1" s="976"/>
      <c r="LRE1" s="976"/>
      <c r="LRF1" s="976"/>
      <c r="LRG1" s="976"/>
      <c r="LRH1" s="976"/>
      <c r="LRI1" s="976"/>
      <c r="LRJ1" s="976"/>
      <c r="LRK1" s="976"/>
      <c r="LRL1" s="976"/>
      <c r="LRM1" s="976"/>
      <c r="LRN1" s="976"/>
      <c r="LRO1" s="976"/>
      <c r="LRP1" s="976"/>
      <c r="LRQ1" s="976"/>
      <c r="LRR1" s="976"/>
      <c r="LRS1" s="976"/>
      <c r="LRT1" s="976"/>
      <c r="LRU1" s="976"/>
      <c r="LRV1" s="976"/>
      <c r="LRW1" s="976"/>
      <c r="LRX1" s="976"/>
      <c r="LRY1" s="976"/>
      <c r="LRZ1" s="976"/>
      <c r="LSA1" s="976"/>
      <c r="LSB1" s="976"/>
      <c r="LSC1" s="976"/>
      <c r="LSD1" s="976"/>
      <c r="LSE1" s="976"/>
      <c r="LSF1" s="976"/>
      <c r="LSG1" s="976"/>
      <c r="LSH1" s="976"/>
      <c r="LSI1" s="976"/>
      <c r="LSJ1" s="976"/>
      <c r="LSK1" s="976"/>
      <c r="LSL1" s="976"/>
      <c r="LSM1" s="976"/>
      <c r="LSN1" s="976"/>
      <c r="LSO1" s="976"/>
      <c r="LSP1" s="976"/>
      <c r="LSQ1" s="976"/>
      <c r="LSR1" s="976"/>
      <c r="LSS1" s="976"/>
      <c r="LST1" s="976"/>
      <c r="LSU1" s="976"/>
      <c r="LSV1" s="976"/>
      <c r="LSW1" s="976"/>
      <c r="LSX1" s="976"/>
      <c r="LSY1" s="976"/>
      <c r="LSZ1" s="976"/>
      <c r="LTA1" s="976"/>
      <c r="LTB1" s="976"/>
      <c r="LTC1" s="976"/>
      <c r="LTD1" s="976"/>
      <c r="LTE1" s="976"/>
      <c r="LTF1" s="976"/>
      <c r="LTG1" s="976"/>
      <c r="LTH1" s="976"/>
      <c r="LTI1" s="976"/>
      <c r="LTJ1" s="976"/>
      <c r="LTK1" s="976"/>
      <c r="LTL1" s="976"/>
      <c r="LTM1" s="976"/>
      <c r="LTN1" s="976"/>
      <c r="LTO1" s="976"/>
      <c r="LTP1" s="976"/>
      <c r="LTQ1" s="976"/>
      <c r="LTR1" s="976"/>
      <c r="LTS1" s="976"/>
      <c r="LTT1" s="976"/>
      <c r="LTU1" s="976"/>
      <c r="LTV1" s="976"/>
      <c r="LTW1" s="976"/>
      <c r="LTX1" s="976"/>
      <c r="LTY1" s="976"/>
      <c r="LTZ1" s="976"/>
      <c r="LUA1" s="976"/>
      <c r="LUB1" s="976"/>
      <c r="LUC1" s="976"/>
      <c r="LUD1" s="976"/>
      <c r="LUE1" s="976"/>
      <c r="LUF1" s="976"/>
      <c r="LUG1" s="976"/>
      <c r="LUH1" s="976"/>
      <c r="LUI1" s="976"/>
      <c r="LUJ1" s="976"/>
      <c r="LUK1" s="976"/>
      <c r="LUL1" s="976"/>
      <c r="LUM1" s="976"/>
      <c r="LUN1" s="976"/>
      <c r="LUO1" s="976"/>
      <c r="LUP1" s="976"/>
      <c r="LUQ1" s="976"/>
      <c r="LUR1" s="976"/>
      <c r="LUS1" s="976"/>
      <c r="LUT1" s="976"/>
      <c r="LUU1" s="976"/>
      <c r="LUV1" s="976"/>
      <c r="LUW1" s="976"/>
      <c r="LUX1" s="976"/>
      <c r="LUY1" s="976"/>
      <c r="LUZ1" s="976"/>
      <c r="LVA1" s="976"/>
      <c r="LVB1" s="976"/>
      <c r="LVC1" s="976"/>
      <c r="LVD1" s="976"/>
      <c r="LVE1" s="976"/>
      <c r="LVF1" s="976"/>
      <c r="LVG1" s="976"/>
      <c r="LVH1" s="976"/>
      <c r="LVI1" s="976"/>
      <c r="LVJ1" s="976"/>
      <c r="LVK1" s="976"/>
      <c r="LVL1" s="976"/>
      <c r="LVM1" s="976"/>
      <c r="LVN1" s="976"/>
      <c r="LVO1" s="976"/>
      <c r="LVP1" s="976"/>
      <c r="LVQ1" s="976"/>
      <c r="LVR1" s="976"/>
      <c r="LVS1" s="976"/>
      <c r="LVT1" s="976"/>
      <c r="LVU1" s="976"/>
      <c r="LVV1" s="976"/>
      <c r="LVW1" s="976"/>
      <c r="LVX1" s="976"/>
      <c r="LVY1" s="976"/>
      <c r="LVZ1" s="976"/>
      <c r="LWA1" s="976"/>
      <c r="LWB1" s="976"/>
      <c r="LWC1" s="976"/>
      <c r="LWD1" s="976"/>
      <c r="LWE1" s="976"/>
      <c r="LWF1" s="976"/>
      <c r="LWG1" s="976"/>
      <c r="LWH1" s="976"/>
      <c r="LWI1" s="976"/>
      <c r="LWJ1" s="976"/>
      <c r="LWK1" s="976"/>
      <c r="LWL1" s="976"/>
      <c r="LWM1" s="976"/>
      <c r="LWN1" s="976"/>
      <c r="LWO1" s="976"/>
      <c r="LWP1" s="976"/>
      <c r="LWQ1" s="976"/>
      <c r="LWR1" s="976"/>
      <c r="LWS1" s="976"/>
      <c r="LWT1" s="976"/>
      <c r="LWU1" s="976"/>
      <c r="LWV1" s="976"/>
      <c r="LWW1" s="976"/>
      <c r="LWX1" s="976"/>
      <c r="LWY1" s="976"/>
      <c r="LWZ1" s="976"/>
      <c r="LXA1" s="976"/>
      <c r="LXB1" s="976"/>
      <c r="LXC1" s="976"/>
      <c r="LXD1" s="976"/>
      <c r="LXE1" s="976"/>
      <c r="LXF1" s="976"/>
      <c r="LXG1" s="976"/>
      <c r="LXH1" s="976"/>
      <c r="LXI1" s="976"/>
      <c r="LXJ1" s="976"/>
      <c r="LXK1" s="976"/>
      <c r="LXL1" s="976"/>
      <c r="LXM1" s="976"/>
      <c r="LXN1" s="976"/>
      <c r="LXO1" s="976"/>
      <c r="LXP1" s="976"/>
      <c r="LXQ1" s="976"/>
      <c r="LXR1" s="976"/>
      <c r="LXS1" s="976"/>
      <c r="LXT1" s="976"/>
      <c r="LXU1" s="976"/>
      <c r="LXV1" s="976"/>
      <c r="LXW1" s="976"/>
      <c r="LXX1" s="976"/>
      <c r="LXY1" s="976"/>
      <c r="LXZ1" s="976"/>
      <c r="LYA1" s="976"/>
      <c r="LYB1" s="976"/>
      <c r="LYC1" s="976"/>
      <c r="LYD1" s="976"/>
      <c r="LYE1" s="976"/>
      <c r="LYF1" s="976"/>
      <c r="LYG1" s="976"/>
      <c r="LYH1" s="976"/>
      <c r="LYI1" s="976"/>
      <c r="LYJ1" s="976"/>
      <c r="LYK1" s="976"/>
      <c r="LYL1" s="976"/>
      <c r="LYM1" s="976"/>
      <c r="LYN1" s="976"/>
      <c r="LYO1" s="976"/>
      <c r="LYP1" s="976"/>
      <c r="LYQ1" s="976"/>
      <c r="LYR1" s="976"/>
      <c r="LYS1" s="976"/>
      <c r="LYT1" s="976"/>
      <c r="LYU1" s="976"/>
      <c r="LYV1" s="976"/>
      <c r="LYW1" s="976"/>
      <c r="LYX1" s="976"/>
      <c r="LYY1" s="976"/>
      <c r="LYZ1" s="976"/>
      <c r="LZA1" s="976"/>
      <c r="LZB1" s="976"/>
      <c r="LZC1" s="976"/>
      <c r="LZD1" s="976"/>
      <c r="LZE1" s="976"/>
      <c r="LZF1" s="976"/>
      <c r="LZG1" s="976"/>
      <c r="LZH1" s="976"/>
      <c r="LZI1" s="976"/>
      <c r="LZJ1" s="976"/>
      <c r="LZK1" s="976"/>
      <c r="LZL1" s="976"/>
      <c r="LZM1" s="976"/>
      <c r="LZN1" s="976"/>
      <c r="LZO1" s="976"/>
      <c r="LZP1" s="976"/>
      <c r="LZQ1" s="976"/>
      <c r="LZR1" s="976"/>
      <c r="LZS1" s="976"/>
      <c r="LZT1" s="976"/>
      <c r="LZU1" s="976"/>
      <c r="LZV1" s="976"/>
      <c r="LZW1" s="976"/>
      <c r="LZX1" s="976"/>
      <c r="LZY1" s="976"/>
      <c r="LZZ1" s="976"/>
      <c r="MAA1" s="976"/>
      <c r="MAB1" s="976"/>
      <c r="MAC1" s="976"/>
      <c r="MAD1" s="976"/>
      <c r="MAE1" s="976"/>
      <c r="MAF1" s="976"/>
      <c r="MAG1" s="976"/>
      <c r="MAH1" s="976"/>
      <c r="MAI1" s="976"/>
      <c r="MAJ1" s="976"/>
      <c r="MAK1" s="976"/>
      <c r="MAL1" s="976"/>
      <c r="MAM1" s="976"/>
      <c r="MAN1" s="976"/>
      <c r="MAO1" s="976"/>
      <c r="MAP1" s="976"/>
      <c r="MAQ1" s="976"/>
      <c r="MAR1" s="976"/>
      <c r="MAS1" s="976"/>
      <c r="MAT1" s="976"/>
      <c r="MAU1" s="976"/>
      <c r="MAV1" s="976"/>
      <c r="MAW1" s="976"/>
      <c r="MAX1" s="976"/>
      <c r="MAY1" s="976"/>
      <c r="MAZ1" s="976"/>
      <c r="MBA1" s="976"/>
      <c r="MBB1" s="976"/>
      <c r="MBC1" s="976"/>
      <c r="MBD1" s="976"/>
      <c r="MBE1" s="976"/>
      <c r="MBF1" s="976"/>
      <c r="MBG1" s="976"/>
      <c r="MBH1" s="976"/>
      <c r="MBI1" s="976"/>
      <c r="MBJ1" s="976"/>
      <c r="MBK1" s="976"/>
      <c r="MBL1" s="976"/>
      <c r="MBM1" s="976"/>
      <c r="MBN1" s="976"/>
      <c r="MBO1" s="976"/>
      <c r="MBP1" s="976"/>
      <c r="MBQ1" s="976"/>
      <c r="MBR1" s="976"/>
      <c r="MBS1" s="976"/>
      <c r="MBT1" s="976"/>
      <c r="MBU1" s="976"/>
      <c r="MBV1" s="976"/>
      <c r="MBW1" s="976"/>
      <c r="MBX1" s="976"/>
      <c r="MBY1" s="976"/>
      <c r="MBZ1" s="976"/>
      <c r="MCA1" s="976"/>
      <c r="MCB1" s="976"/>
      <c r="MCC1" s="976"/>
      <c r="MCD1" s="976"/>
      <c r="MCE1" s="976"/>
      <c r="MCF1" s="976"/>
      <c r="MCG1" s="976"/>
      <c r="MCH1" s="976"/>
      <c r="MCI1" s="976"/>
      <c r="MCJ1" s="976"/>
      <c r="MCK1" s="976"/>
      <c r="MCL1" s="976"/>
      <c r="MCM1" s="976"/>
      <c r="MCN1" s="976"/>
      <c r="MCO1" s="976"/>
      <c r="MCP1" s="976"/>
      <c r="MCQ1" s="976"/>
      <c r="MCR1" s="976"/>
      <c r="MCS1" s="976"/>
      <c r="MCT1" s="976"/>
      <c r="MCU1" s="976"/>
      <c r="MCV1" s="976"/>
      <c r="MCW1" s="976"/>
      <c r="MCX1" s="976"/>
      <c r="MCY1" s="976"/>
      <c r="MCZ1" s="976"/>
      <c r="MDA1" s="976"/>
      <c r="MDB1" s="976"/>
      <c r="MDC1" s="976"/>
      <c r="MDD1" s="976"/>
      <c r="MDE1" s="976"/>
      <c r="MDF1" s="976"/>
      <c r="MDG1" s="976"/>
      <c r="MDH1" s="976"/>
      <c r="MDI1" s="976"/>
      <c r="MDJ1" s="976"/>
      <c r="MDK1" s="976"/>
      <c r="MDL1" s="976"/>
      <c r="MDM1" s="976"/>
      <c r="MDN1" s="976"/>
      <c r="MDO1" s="976"/>
      <c r="MDP1" s="976"/>
      <c r="MDQ1" s="976"/>
      <c r="MDR1" s="976"/>
      <c r="MDS1" s="976"/>
      <c r="MDT1" s="976"/>
      <c r="MDU1" s="976"/>
      <c r="MDV1" s="976"/>
      <c r="MDW1" s="976"/>
      <c r="MDX1" s="976"/>
      <c r="MDY1" s="976"/>
      <c r="MDZ1" s="976"/>
      <c r="MEA1" s="976"/>
      <c r="MEB1" s="976"/>
      <c r="MEC1" s="976"/>
      <c r="MED1" s="976"/>
      <c r="MEE1" s="976"/>
      <c r="MEF1" s="976"/>
      <c r="MEG1" s="976"/>
      <c r="MEH1" s="976"/>
      <c r="MEI1" s="976"/>
      <c r="MEJ1" s="976"/>
      <c r="MEK1" s="976"/>
      <c r="MEL1" s="976"/>
      <c r="MEM1" s="976"/>
      <c r="MEN1" s="976"/>
      <c r="MEO1" s="976"/>
      <c r="MEP1" s="976"/>
      <c r="MEQ1" s="976"/>
      <c r="MER1" s="976"/>
      <c r="MES1" s="976"/>
      <c r="MET1" s="976"/>
      <c r="MEU1" s="976"/>
      <c r="MEV1" s="976"/>
      <c r="MEW1" s="976"/>
      <c r="MEX1" s="976"/>
      <c r="MEY1" s="976"/>
      <c r="MEZ1" s="976"/>
      <c r="MFA1" s="976"/>
      <c r="MFB1" s="976"/>
      <c r="MFC1" s="976"/>
      <c r="MFD1" s="976"/>
      <c r="MFE1" s="976"/>
      <c r="MFF1" s="976"/>
      <c r="MFG1" s="976"/>
      <c r="MFH1" s="976"/>
      <c r="MFI1" s="976"/>
      <c r="MFJ1" s="976"/>
      <c r="MFK1" s="976"/>
      <c r="MFL1" s="976"/>
      <c r="MFM1" s="976"/>
      <c r="MFN1" s="976"/>
      <c r="MFO1" s="976"/>
      <c r="MFP1" s="976"/>
      <c r="MFQ1" s="976"/>
      <c r="MFR1" s="976"/>
      <c r="MFS1" s="976"/>
      <c r="MFT1" s="976"/>
      <c r="MFU1" s="976"/>
      <c r="MFV1" s="976"/>
      <c r="MFW1" s="976"/>
      <c r="MFX1" s="976"/>
      <c r="MFY1" s="976"/>
      <c r="MFZ1" s="976"/>
      <c r="MGA1" s="976"/>
      <c r="MGB1" s="976"/>
      <c r="MGC1" s="976"/>
      <c r="MGD1" s="976"/>
      <c r="MGE1" s="976"/>
      <c r="MGF1" s="976"/>
      <c r="MGG1" s="976"/>
      <c r="MGH1" s="976"/>
      <c r="MGI1" s="976"/>
      <c r="MGJ1" s="976"/>
      <c r="MGK1" s="976"/>
      <c r="MGL1" s="976"/>
      <c r="MGM1" s="976"/>
      <c r="MGN1" s="976"/>
      <c r="MGO1" s="976"/>
      <c r="MGP1" s="976"/>
      <c r="MGQ1" s="976"/>
      <c r="MGR1" s="976"/>
      <c r="MGS1" s="976"/>
      <c r="MGT1" s="976"/>
      <c r="MGU1" s="976"/>
      <c r="MGV1" s="976"/>
      <c r="MGW1" s="976"/>
      <c r="MGX1" s="976"/>
      <c r="MGY1" s="976"/>
      <c r="MGZ1" s="976"/>
      <c r="MHA1" s="976"/>
      <c r="MHB1" s="976"/>
      <c r="MHC1" s="976"/>
      <c r="MHD1" s="976"/>
      <c r="MHE1" s="976"/>
      <c r="MHF1" s="976"/>
      <c r="MHG1" s="976"/>
      <c r="MHH1" s="976"/>
      <c r="MHI1" s="976"/>
      <c r="MHJ1" s="976"/>
      <c r="MHK1" s="976"/>
      <c r="MHL1" s="976"/>
      <c r="MHM1" s="976"/>
      <c r="MHN1" s="976"/>
      <c r="MHO1" s="976"/>
      <c r="MHP1" s="976"/>
      <c r="MHQ1" s="976"/>
      <c r="MHR1" s="976"/>
      <c r="MHS1" s="976"/>
      <c r="MHT1" s="976"/>
      <c r="MHU1" s="976"/>
      <c r="MHV1" s="976"/>
      <c r="MHW1" s="976"/>
      <c r="MHX1" s="976"/>
      <c r="MHY1" s="976"/>
      <c r="MHZ1" s="976"/>
      <c r="MIA1" s="976"/>
      <c r="MIB1" s="976"/>
      <c r="MIC1" s="976"/>
      <c r="MID1" s="976"/>
      <c r="MIE1" s="976"/>
      <c r="MIF1" s="976"/>
      <c r="MIG1" s="976"/>
      <c r="MIH1" s="976"/>
      <c r="MII1" s="976"/>
      <c r="MIJ1" s="976"/>
      <c r="MIK1" s="976"/>
      <c r="MIL1" s="976"/>
      <c r="MIM1" s="976"/>
      <c r="MIN1" s="976"/>
      <c r="MIO1" s="976"/>
      <c r="MIP1" s="976"/>
      <c r="MIQ1" s="976"/>
      <c r="MIR1" s="976"/>
      <c r="MIS1" s="976"/>
      <c r="MIT1" s="976"/>
      <c r="MIU1" s="976"/>
      <c r="MIV1" s="976"/>
      <c r="MIW1" s="976"/>
      <c r="MIX1" s="976"/>
      <c r="MIY1" s="976"/>
      <c r="MIZ1" s="976"/>
      <c r="MJA1" s="976"/>
      <c r="MJB1" s="976"/>
      <c r="MJC1" s="976"/>
      <c r="MJD1" s="976"/>
      <c r="MJE1" s="976"/>
      <c r="MJF1" s="976"/>
      <c r="MJG1" s="976"/>
      <c r="MJH1" s="976"/>
      <c r="MJI1" s="976"/>
      <c r="MJJ1" s="976"/>
      <c r="MJK1" s="976"/>
      <c r="MJL1" s="976"/>
      <c r="MJM1" s="976"/>
      <c r="MJN1" s="976"/>
      <c r="MJO1" s="976"/>
      <c r="MJP1" s="976"/>
      <c r="MJQ1" s="976"/>
      <c r="MJR1" s="976"/>
      <c r="MJS1" s="976"/>
      <c r="MJT1" s="976"/>
      <c r="MJU1" s="976"/>
      <c r="MJV1" s="976"/>
      <c r="MJW1" s="976"/>
      <c r="MJX1" s="976"/>
      <c r="MJY1" s="976"/>
      <c r="MJZ1" s="976"/>
      <c r="MKA1" s="976"/>
      <c r="MKB1" s="976"/>
      <c r="MKC1" s="976"/>
      <c r="MKD1" s="976"/>
      <c r="MKE1" s="976"/>
      <c r="MKF1" s="976"/>
      <c r="MKG1" s="976"/>
      <c r="MKH1" s="976"/>
      <c r="MKI1" s="976"/>
      <c r="MKJ1" s="976"/>
      <c r="MKK1" s="976"/>
      <c r="MKL1" s="976"/>
      <c r="MKM1" s="976"/>
      <c r="MKN1" s="976"/>
      <c r="MKO1" s="976"/>
      <c r="MKP1" s="976"/>
      <c r="MKQ1" s="976"/>
      <c r="MKR1" s="976"/>
      <c r="MKS1" s="976"/>
      <c r="MKT1" s="976"/>
      <c r="MKU1" s="976"/>
      <c r="MKV1" s="976"/>
      <c r="MKW1" s="976"/>
      <c r="MKX1" s="976"/>
      <c r="MKY1" s="976"/>
      <c r="MKZ1" s="976"/>
      <c r="MLA1" s="976"/>
      <c r="MLB1" s="976"/>
      <c r="MLC1" s="976"/>
      <c r="MLD1" s="976"/>
      <c r="MLE1" s="976"/>
      <c r="MLF1" s="976"/>
      <c r="MLG1" s="976"/>
      <c r="MLH1" s="976"/>
      <c r="MLI1" s="976"/>
      <c r="MLJ1" s="976"/>
      <c r="MLK1" s="976"/>
      <c r="MLL1" s="976"/>
      <c r="MLM1" s="976"/>
      <c r="MLN1" s="976"/>
      <c r="MLO1" s="976"/>
      <c r="MLP1" s="976"/>
      <c r="MLQ1" s="976"/>
      <c r="MLR1" s="976"/>
      <c r="MLS1" s="976"/>
      <c r="MLT1" s="976"/>
      <c r="MLU1" s="976"/>
      <c r="MLV1" s="976"/>
      <c r="MLW1" s="976"/>
      <c r="MLX1" s="976"/>
      <c r="MLY1" s="976"/>
      <c r="MLZ1" s="976"/>
      <c r="MMA1" s="976"/>
      <c r="MMB1" s="976"/>
      <c r="MMC1" s="976"/>
      <c r="MMD1" s="976"/>
      <c r="MME1" s="976"/>
      <c r="MMF1" s="976"/>
      <c r="MMG1" s="976"/>
      <c r="MMH1" s="976"/>
      <c r="MMI1" s="976"/>
      <c r="MMJ1" s="976"/>
      <c r="MMK1" s="976"/>
      <c r="MML1" s="976"/>
      <c r="MMM1" s="976"/>
      <c r="MMN1" s="976"/>
      <c r="MMO1" s="976"/>
      <c r="MMP1" s="976"/>
      <c r="MMQ1" s="976"/>
      <c r="MMR1" s="976"/>
      <c r="MMS1" s="976"/>
      <c r="MMT1" s="976"/>
      <c r="MMU1" s="976"/>
      <c r="MMV1" s="976"/>
      <c r="MMW1" s="976"/>
      <c r="MMX1" s="976"/>
      <c r="MMY1" s="976"/>
      <c r="MMZ1" s="976"/>
      <c r="MNA1" s="976"/>
      <c r="MNB1" s="976"/>
      <c r="MNC1" s="976"/>
      <c r="MND1" s="976"/>
      <c r="MNE1" s="976"/>
      <c r="MNF1" s="976"/>
      <c r="MNG1" s="976"/>
      <c r="MNH1" s="976"/>
      <c r="MNI1" s="976"/>
      <c r="MNJ1" s="976"/>
      <c r="MNK1" s="976"/>
      <c r="MNL1" s="976"/>
      <c r="MNM1" s="976"/>
      <c r="MNN1" s="976"/>
      <c r="MNO1" s="976"/>
      <c r="MNP1" s="976"/>
      <c r="MNQ1" s="976"/>
      <c r="MNR1" s="976"/>
      <c r="MNS1" s="976"/>
      <c r="MNT1" s="976"/>
      <c r="MNU1" s="976"/>
      <c r="MNV1" s="976"/>
      <c r="MNW1" s="976"/>
      <c r="MNX1" s="976"/>
      <c r="MNY1" s="976"/>
      <c r="MNZ1" s="976"/>
      <c r="MOA1" s="976"/>
      <c r="MOB1" s="976"/>
      <c r="MOC1" s="976"/>
      <c r="MOD1" s="976"/>
      <c r="MOE1" s="976"/>
      <c r="MOF1" s="976"/>
      <c r="MOG1" s="976"/>
      <c r="MOH1" s="976"/>
      <c r="MOI1" s="976"/>
      <c r="MOJ1" s="976"/>
      <c r="MOK1" s="976"/>
      <c r="MOL1" s="976"/>
      <c r="MOM1" s="976"/>
      <c r="MON1" s="976"/>
      <c r="MOO1" s="976"/>
      <c r="MOP1" s="976"/>
      <c r="MOQ1" s="976"/>
      <c r="MOR1" s="976"/>
      <c r="MOS1" s="976"/>
      <c r="MOT1" s="976"/>
      <c r="MOU1" s="976"/>
      <c r="MOV1" s="976"/>
      <c r="MOW1" s="976"/>
      <c r="MOX1" s="976"/>
      <c r="MOY1" s="976"/>
      <c r="MOZ1" s="976"/>
      <c r="MPA1" s="976"/>
      <c r="MPB1" s="976"/>
      <c r="MPC1" s="976"/>
      <c r="MPD1" s="976"/>
      <c r="MPE1" s="976"/>
      <c r="MPF1" s="976"/>
      <c r="MPG1" s="976"/>
      <c r="MPH1" s="976"/>
      <c r="MPI1" s="976"/>
      <c r="MPJ1" s="976"/>
      <c r="MPK1" s="976"/>
      <c r="MPL1" s="976"/>
      <c r="MPM1" s="976"/>
      <c r="MPN1" s="976"/>
      <c r="MPO1" s="976"/>
      <c r="MPP1" s="976"/>
      <c r="MPQ1" s="976"/>
      <c r="MPR1" s="976"/>
      <c r="MPS1" s="976"/>
      <c r="MPT1" s="976"/>
      <c r="MPU1" s="976"/>
      <c r="MPV1" s="976"/>
      <c r="MPW1" s="976"/>
      <c r="MPX1" s="976"/>
      <c r="MPY1" s="976"/>
      <c r="MPZ1" s="976"/>
      <c r="MQA1" s="976"/>
      <c r="MQB1" s="976"/>
      <c r="MQC1" s="976"/>
      <c r="MQD1" s="976"/>
      <c r="MQE1" s="976"/>
      <c r="MQF1" s="976"/>
      <c r="MQG1" s="976"/>
      <c r="MQH1" s="976"/>
      <c r="MQI1" s="976"/>
      <c r="MQJ1" s="976"/>
      <c r="MQK1" s="976"/>
      <c r="MQL1" s="976"/>
      <c r="MQM1" s="976"/>
      <c r="MQN1" s="976"/>
      <c r="MQO1" s="976"/>
      <c r="MQP1" s="976"/>
      <c r="MQQ1" s="976"/>
      <c r="MQR1" s="976"/>
      <c r="MQS1" s="976"/>
      <c r="MQT1" s="976"/>
      <c r="MQU1" s="976"/>
      <c r="MQV1" s="976"/>
      <c r="MQW1" s="976"/>
      <c r="MQX1" s="976"/>
      <c r="MQY1" s="976"/>
      <c r="MQZ1" s="976"/>
      <c r="MRA1" s="976"/>
      <c r="MRB1" s="976"/>
      <c r="MRC1" s="976"/>
      <c r="MRD1" s="976"/>
      <c r="MRE1" s="976"/>
      <c r="MRF1" s="976"/>
      <c r="MRG1" s="976"/>
      <c r="MRH1" s="976"/>
      <c r="MRI1" s="976"/>
      <c r="MRJ1" s="976"/>
      <c r="MRK1" s="976"/>
      <c r="MRL1" s="976"/>
      <c r="MRM1" s="976"/>
      <c r="MRN1" s="976"/>
      <c r="MRO1" s="976"/>
      <c r="MRP1" s="976"/>
      <c r="MRQ1" s="976"/>
      <c r="MRR1" s="976"/>
      <c r="MRS1" s="976"/>
      <c r="MRT1" s="976"/>
      <c r="MRU1" s="976"/>
      <c r="MRV1" s="976"/>
      <c r="MRW1" s="976"/>
      <c r="MRX1" s="976"/>
      <c r="MRY1" s="976"/>
      <c r="MRZ1" s="976"/>
      <c r="MSA1" s="976"/>
      <c r="MSB1" s="976"/>
      <c r="MSC1" s="976"/>
      <c r="MSD1" s="976"/>
      <c r="MSE1" s="976"/>
      <c r="MSF1" s="976"/>
      <c r="MSG1" s="976"/>
      <c r="MSH1" s="976"/>
      <c r="MSI1" s="976"/>
      <c r="MSJ1" s="976"/>
      <c r="MSK1" s="976"/>
      <c r="MSL1" s="976"/>
      <c r="MSM1" s="976"/>
      <c r="MSN1" s="976"/>
      <c r="MSO1" s="976"/>
      <c r="MSP1" s="976"/>
      <c r="MSQ1" s="976"/>
      <c r="MSR1" s="976"/>
      <c r="MSS1" s="976"/>
      <c r="MST1" s="976"/>
      <c r="MSU1" s="976"/>
      <c r="MSV1" s="976"/>
      <c r="MSW1" s="976"/>
      <c r="MSX1" s="976"/>
      <c r="MSY1" s="976"/>
      <c r="MSZ1" s="976"/>
      <c r="MTA1" s="976"/>
      <c r="MTB1" s="976"/>
      <c r="MTC1" s="976"/>
      <c r="MTD1" s="976"/>
      <c r="MTE1" s="976"/>
      <c r="MTF1" s="976"/>
      <c r="MTG1" s="976"/>
      <c r="MTH1" s="976"/>
      <c r="MTI1" s="976"/>
      <c r="MTJ1" s="976"/>
      <c r="MTK1" s="976"/>
      <c r="MTL1" s="976"/>
      <c r="MTM1" s="976"/>
      <c r="MTN1" s="976"/>
      <c r="MTO1" s="976"/>
      <c r="MTP1" s="976"/>
      <c r="MTQ1" s="976"/>
      <c r="MTR1" s="976"/>
      <c r="MTS1" s="976"/>
      <c r="MTT1" s="976"/>
      <c r="MTU1" s="976"/>
      <c r="MTV1" s="976"/>
      <c r="MTW1" s="976"/>
      <c r="MTX1" s="976"/>
      <c r="MTY1" s="976"/>
      <c r="MTZ1" s="976"/>
      <c r="MUA1" s="976"/>
      <c r="MUB1" s="976"/>
      <c r="MUC1" s="976"/>
      <c r="MUD1" s="976"/>
      <c r="MUE1" s="976"/>
      <c r="MUF1" s="976"/>
      <c r="MUG1" s="976"/>
      <c r="MUH1" s="976"/>
      <c r="MUI1" s="976"/>
      <c r="MUJ1" s="976"/>
      <c r="MUK1" s="976"/>
      <c r="MUL1" s="976"/>
      <c r="MUM1" s="976"/>
      <c r="MUN1" s="976"/>
      <c r="MUO1" s="976"/>
      <c r="MUP1" s="976"/>
      <c r="MUQ1" s="976"/>
      <c r="MUR1" s="976"/>
      <c r="MUS1" s="976"/>
      <c r="MUT1" s="976"/>
      <c r="MUU1" s="976"/>
      <c r="MUV1" s="976"/>
      <c r="MUW1" s="976"/>
      <c r="MUX1" s="976"/>
      <c r="MUY1" s="976"/>
      <c r="MUZ1" s="976"/>
      <c r="MVA1" s="976"/>
      <c r="MVB1" s="976"/>
      <c r="MVC1" s="976"/>
      <c r="MVD1" s="976"/>
      <c r="MVE1" s="976"/>
      <c r="MVF1" s="976"/>
      <c r="MVG1" s="976"/>
      <c r="MVH1" s="976"/>
      <c r="MVI1" s="976"/>
      <c r="MVJ1" s="976"/>
      <c r="MVK1" s="976"/>
      <c r="MVL1" s="976"/>
      <c r="MVM1" s="976"/>
      <c r="MVN1" s="976"/>
      <c r="MVO1" s="976"/>
      <c r="MVP1" s="976"/>
      <c r="MVQ1" s="976"/>
      <c r="MVR1" s="976"/>
      <c r="MVS1" s="976"/>
      <c r="MVT1" s="976"/>
      <c r="MVU1" s="976"/>
      <c r="MVV1" s="976"/>
      <c r="MVW1" s="976"/>
      <c r="MVX1" s="976"/>
      <c r="MVY1" s="976"/>
      <c r="MVZ1" s="976"/>
      <c r="MWA1" s="976"/>
      <c r="MWB1" s="976"/>
      <c r="MWC1" s="976"/>
      <c r="MWD1" s="976"/>
      <c r="MWE1" s="976"/>
      <c r="MWF1" s="976"/>
      <c r="MWG1" s="976"/>
      <c r="MWH1" s="976"/>
      <c r="MWI1" s="976"/>
      <c r="MWJ1" s="976"/>
      <c r="MWK1" s="976"/>
      <c r="MWL1" s="976"/>
      <c r="MWM1" s="976"/>
      <c r="MWN1" s="976"/>
      <c r="MWO1" s="976"/>
      <c r="MWP1" s="976"/>
      <c r="MWQ1" s="976"/>
      <c r="MWR1" s="976"/>
      <c r="MWS1" s="976"/>
      <c r="MWT1" s="976"/>
      <c r="MWU1" s="976"/>
      <c r="MWV1" s="976"/>
      <c r="MWW1" s="976"/>
      <c r="MWX1" s="976"/>
      <c r="MWY1" s="976"/>
      <c r="MWZ1" s="976"/>
      <c r="MXA1" s="976"/>
      <c r="MXB1" s="976"/>
      <c r="MXC1" s="976"/>
      <c r="MXD1" s="976"/>
      <c r="MXE1" s="976"/>
      <c r="MXF1" s="976"/>
      <c r="MXG1" s="976"/>
      <c r="MXH1" s="976"/>
      <c r="MXI1" s="976"/>
      <c r="MXJ1" s="976"/>
      <c r="MXK1" s="976"/>
      <c r="MXL1" s="976"/>
      <c r="MXM1" s="976"/>
      <c r="MXN1" s="976"/>
      <c r="MXO1" s="976"/>
      <c r="MXP1" s="976"/>
      <c r="MXQ1" s="976"/>
      <c r="MXR1" s="976"/>
      <c r="MXS1" s="976"/>
      <c r="MXT1" s="976"/>
      <c r="MXU1" s="976"/>
      <c r="MXV1" s="976"/>
      <c r="MXW1" s="976"/>
      <c r="MXX1" s="976"/>
      <c r="MXY1" s="976"/>
      <c r="MXZ1" s="976"/>
      <c r="MYA1" s="976"/>
      <c r="MYB1" s="976"/>
      <c r="MYC1" s="976"/>
      <c r="MYD1" s="976"/>
      <c r="MYE1" s="976"/>
      <c r="MYF1" s="976"/>
      <c r="MYG1" s="976"/>
      <c r="MYH1" s="976"/>
      <c r="MYI1" s="976"/>
      <c r="MYJ1" s="976"/>
      <c r="MYK1" s="976"/>
      <c r="MYL1" s="976"/>
      <c r="MYM1" s="976"/>
      <c r="MYN1" s="976"/>
      <c r="MYO1" s="976"/>
      <c r="MYP1" s="976"/>
      <c r="MYQ1" s="976"/>
      <c r="MYR1" s="976"/>
      <c r="MYS1" s="976"/>
      <c r="MYT1" s="976"/>
      <c r="MYU1" s="976"/>
      <c r="MYV1" s="976"/>
      <c r="MYW1" s="976"/>
      <c r="MYX1" s="976"/>
      <c r="MYY1" s="976"/>
      <c r="MYZ1" s="976"/>
      <c r="MZA1" s="976"/>
      <c r="MZB1" s="976"/>
      <c r="MZC1" s="976"/>
      <c r="MZD1" s="976"/>
      <c r="MZE1" s="976"/>
      <c r="MZF1" s="976"/>
      <c r="MZG1" s="976"/>
      <c r="MZH1" s="976"/>
      <c r="MZI1" s="976"/>
      <c r="MZJ1" s="976"/>
      <c r="MZK1" s="976"/>
      <c r="MZL1" s="976"/>
      <c r="MZM1" s="976"/>
      <c r="MZN1" s="976"/>
      <c r="MZO1" s="976"/>
      <c r="MZP1" s="976"/>
      <c r="MZQ1" s="976"/>
      <c r="MZR1" s="976"/>
      <c r="MZS1" s="976"/>
      <c r="MZT1" s="976"/>
      <c r="MZU1" s="976"/>
      <c r="MZV1" s="976"/>
      <c r="MZW1" s="976"/>
      <c r="MZX1" s="976"/>
      <c r="MZY1" s="976"/>
      <c r="MZZ1" s="976"/>
      <c r="NAA1" s="976"/>
      <c r="NAB1" s="976"/>
      <c r="NAC1" s="976"/>
      <c r="NAD1" s="976"/>
      <c r="NAE1" s="976"/>
      <c r="NAF1" s="976"/>
      <c r="NAG1" s="976"/>
      <c r="NAH1" s="976"/>
      <c r="NAI1" s="976"/>
      <c r="NAJ1" s="976"/>
      <c r="NAK1" s="976"/>
      <c r="NAL1" s="976"/>
      <c r="NAM1" s="976"/>
      <c r="NAN1" s="976"/>
      <c r="NAO1" s="976"/>
      <c r="NAP1" s="976"/>
      <c r="NAQ1" s="976"/>
      <c r="NAR1" s="976"/>
      <c r="NAS1" s="976"/>
      <c r="NAT1" s="976"/>
      <c r="NAU1" s="976"/>
      <c r="NAV1" s="976"/>
      <c r="NAW1" s="976"/>
      <c r="NAX1" s="976"/>
      <c r="NAY1" s="976"/>
      <c r="NAZ1" s="976"/>
      <c r="NBA1" s="976"/>
      <c r="NBB1" s="976"/>
      <c r="NBC1" s="976"/>
      <c r="NBD1" s="976"/>
      <c r="NBE1" s="976"/>
      <c r="NBF1" s="976"/>
      <c r="NBG1" s="976"/>
      <c r="NBH1" s="976"/>
      <c r="NBI1" s="976"/>
      <c r="NBJ1" s="976"/>
      <c r="NBK1" s="976"/>
      <c r="NBL1" s="976"/>
      <c r="NBM1" s="976"/>
      <c r="NBN1" s="976"/>
      <c r="NBO1" s="976"/>
      <c r="NBP1" s="976"/>
      <c r="NBQ1" s="976"/>
      <c r="NBR1" s="976"/>
      <c r="NBS1" s="976"/>
      <c r="NBT1" s="976"/>
      <c r="NBU1" s="976"/>
      <c r="NBV1" s="976"/>
      <c r="NBW1" s="976"/>
      <c r="NBX1" s="976"/>
      <c r="NBY1" s="976"/>
      <c r="NBZ1" s="976"/>
      <c r="NCA1" s="976"/>
      <c r="NCB1" s="976"/>
      <c r="NCC1" s="976"/>
      <c r="NCD1" s="976"/>
      <c r="NCE1" s="976"/>
      <c r="NCF1" s="976"/>
      <c r="NCG1" s="976"/>
      <c r="NCH1" s="976"/>
      <c r="NCI1" s="976"/>
      <c r="NCJ1" s="976"/>
      <c r="NCK1" s="976"/>
      <c r="NCL1" s="976"/>
      <c r="NCM1" s="976"/>
      <c r="NCN1" s="976"/>
      <c r="NCO1" s="976"/>
      <c r="NCP1" s="976"/>
      <c r="NCQ1" s="976"/>
      <c r="NCR1" s="976"/>
      <c r="NCS1" s="976"/>
      <c r="NCT1" s="976"/>
      <c r="NCU1" s="976"/>
      <c r="NCV1" s="976"/>
      <c r="NCW1" s="976"/>
      <c r="NCX1" s="976"/>
      <c r="NCY1" s="976"/>
      <c r="NCZ1" s="976"/>
      <c r="NDA1" s="976"/>
      <c r="NDB1" s="976"/>
      <c r="NDC1" s="976"/>
      <c r="NDD1" s="976"/>
      <c r="NDE1" s="976"/>
      <c r="NDF1" s="976"/>
      <c r="NDG1" s="976"/>
      <c r="NDH1" s="976"/>
      <c r="NDI1" s="976"/>
      <c r="NDJ1" s="976"/>
      <c r="NDK1" s="976"/>
      <c r="NDL1" s="976"/>
      <c r="NDM1" s="976"/>
      <c r="NDN1" s="976"/>
      <c r="NDO1" s="976"/>
      <c r="NDP1" s="976"/>
      <c r="NDQ1" s="976"/>
      <c r="NDR1" s="976"/>
      <c r="NDS1" s="976"/>
      <c r="NDT1" s="976"/>
      <c r="NDU1" s="976"/>
      <c r="NDV1" s="976"/>
      <c r="NDW1" s="976"/>
      <c r="NDX1" s="976"/>
      <c r="NDY1" s="976"/>
      <c r="NDZ1" s="976"/>
      <c r="NEA1" s="976"/>
      <c r="NEB1" s="976"/>
      <c r="NEC1" s="976"/>
      <c r="NED1" s="976"/>
      <c r="NEE1" s="976"/>
      <c r="NEF1" s="976"/>
      <c r="NEG1" s="976"/>
      <c r="NEH1" s="976"/>
      <c r="NEI1" s="976"/>
      <c r="NEJ1" s="976"/>
      <c r="NEK1" s="976"/>
      <c r="NEL1" s="976"/>
      <c r="NEM1" s="976"/>
      <c r="NEN1" s="976"/>
      <c r="NEO1" s="976"/>
      <c r="NEP1" s="976"/>
      <c r="NEQ1" s="976"/>
      <c r="NER1" s="976"/>
      <c r="NES1" s="976"/>
      <c r="NET1" s="976"/>
      <c r="NEU1" s="976"/>
      <c r="NEV1" s="976"/>
      <c r="NEW1" s="976"/>
      <c r="NEX1" s="976"/>
      <c r="NEY1" s="976"/>
      <c r="NEZ1" s="976"/>
      <c r="NFA1" s="976"/>
      <c r="NFB1" s="976"/>
      <c r="NFC1" s="976"/>
      <c r="NFD1" s="976"/>
      <c r="NFE1" s="976"/>
      <c r="NFF1" s="976"/>
      <c r="NFG1" s="976"/>
      <c r="NFH1" s="976"/>
      <c r="NFI1" s="976"/>
      <c r="NFJ1" s="976"/>
      <c r="NFK1" s="976"/>
      <c r="NFL1" s="976"/>
      <c r="NFM1" s="976"/>
      <c r="NFN1" s="976"/>
      <c r="NFO1" s="976"/>
      <c r="NFP1" s="976"/>
      <c r="NFQ1" s="976"/>
      <c r="NFR1" s="976"/>
      <c r="NFS1" s="976"/>
      <c r="NFT1" s="976"/>
      <c r="NFU1" s="976"/>
      <c r="NFV1" s="976"/>
      <c r="NFW1" s="976"/>
      <c r="NFX1" s="976"/>
      <c r="NFY1" s="976"/>
      <c r="NFZ1" s="976"/>
      <c r="NGA1" s="976"/>
      <c r="NGB1" s="976"/>
      <c r="NGC1" s="976"/>
      <c r="NGD1" s="976"/>
      <c r="NGE1" s="976"/>
      <c r="NGF1" s="976"/>
      <c r="NGG1" s="976"/>
      <c r="NGH1" s="976"/>
      <c r="NGI1" s="976"/>
      <c r="NGJ1" s="976"/>
      <c r="NGK1" s="976"/>
      <c r="NGL1" s="976"/>
      <c r="NGM1" s="976"/>
      <c r="NGN1" s="976"/>
      <c r="NGO1" s="976"/>
      <c r="NGP1" s="976"/>
      <c r="NGQ1" s="976"/>
      <c r="NGR1" s="976"/>
      <c r="NGS1" s="976"/>
      <c r="NGT1" s="976"/>
      <c r="NGU1" s="976"/>
      <c r="NGV1" s="976"/>
      <c r="NGW1" s="976"/>
      <c r="NGX1" s="976"/>
      <c r="NGY1" s="976"/>
      <c r="NGZ1" s="976"/>
      <c r="NHA1" s="976"/>
      <c r="NHB1" s="976"/>
      <c r="NHC1" s="976"/>
      <c r="NHD1" s="976"/>
      <c r="NHE1" s="976"/>
      <c r="NHF1" s="976"/>
      <c r="NHG1" s="976"/>
      <c r="NHH1" s="976"/>
      <c r="NHI1" s="976"/>
      <c r="NHJ1" s="976"/>
      <c r="NHK1" s="976"/>
      <c r="NHL1" s="976"/>
      <c r="NHM1" s="976"/>
      <c r="NHN1" s="976"/>
      <c r="NHO1" s="976"/>
      <c r="NHP1" s="976"/>
      <c r="NHQ1" s="976"/>
      <c r="NHR1" s="976"/>
      <c r="NHS1" s="976"/>
      <c r="NHT1" s="976"/>
      <c r="NHU1" s="976"/>
      <c r="NHV1" s="976"/>
      <c r="NHW1" s="976"/>
      <c r="NHX1" s="976"/>
      <c r="NHY1" s="976"/>
      <c r="NHZ1" s="976"/>
      <c r="NIA1" s="976"/>
      <c r="NIB1" s="976"/>
      <c r="NIC1" s="976"/>
      <c r="NID1" s="976"/>
      <c r="NIE1" s="976"/>
      <c r="NIF1" s="976"/>
      <c r="NIG1" s="976"/>
      <c r="NIH1" s="976"/>
      <c r="NII1" s="976"/>
      <c r="NIJ1" s="976"/>
      <c r="NIK1" s="976"/>
      <c r="NIL1" s="976"/>
      <c r="NIM1" s="976"/>
      <c r="NIN1" s="976"/>
      <c r="NIO1" s="976"/>
      <c r="NIP1" s="976"/>
      <c r="NIQ1" s="976"/>
      <c r="NIR1" s="976"/>
      <c r="NIS1" s="976"/>
      <c r="NIT1" s="976"/>
      <c r="NIU1" s="976"/>
      <c r="NIV1" s="976"/>
      <c r="NIW1" s="976"/>
      <c r="NIX1" s="976"/>
      <c r="NIY1" s="976"/>
      <c r="NIZ1" s="976"/>
      <c r="NJA1" s="976"/>
      <c r="NJB1" s="976"/>
      <c r="NJC1" s="976"/>
      <c r="NJD1" s="976"/>
      <c r="NJE1" s="976"/>
      <c r="NJF1" s="976"/>
      <c r="NJG1" s="976"/>
      <c r="NJH1" s="976"/>
      <c r="NJI1" s="976"/>
      <c r="NJJ1" s="976"/>
      <c r="NJK1" s="976"/>
      <c r="NJL1" s="976"/>
      <c r="NJM1" s="976"/>
      <c r="NJN1" s="976"/>
      <c r="NJO1" s="976"/>
      <c r="NJP1" s="976"/>
      <c r="NJQ1" s="976"/>
      <c r="NJR1" s="976"/>
      <c r="NJS1" s="976"/>
      <c r="NJT1" s="976"/>
      <c r="NJU1" s="976"/>
      <c r="NJV1" s="976"/>
      <c r="NJW1" s="976"/>
      <c r="NJX1" s="976"/>
      <c r="NJY1" s="976"/>
      <c r="NJZ1" s="976"/>
      <c r="NKA1" s="976"/>
      <c r="NKB1" s="976"/>
      <c r="NKC1" s="976"/>
      <c r="NKD1" s="976"/>
      <c r="NKE1" s="976"/>
      <c r="NKF1" s="976"/>
      <c r="NKG1" s="976"/>
      <c r="NKH1" s="976"/>
      <c r="NKI1" s="976"/>
      <c r="NKJ1" s="976"/>
      <c r="NKK1" s="976"/>
      <c r="NKL1" s="976"/>
      <c r="NKM1" s="976"/>
      <c r="NKN1" s="976"/>
      <c r="NKO1" s="976"/>
      <c r="NKP1" s="976"/>
      <c r="NKQ1" s="976"/>
      <c r="NKR1" s="976"/>
      <c r="NKS1" s="976"/>
      <c r="NKT1" s="976"/>
      <c r="NKU1" s="976"/>
      <c r="NKV1" s="976"/>
      <c r="NKW1" s="976"/>
      <c r="NKX1" s="976"/>
      <c r="NKY1" s="976"/>
      <c r="NKZ1" s="976"/>
      <c r="NLA1" s="976"/>
      <c r="NLB1" s="976"/>
      <c r="NLC1" s="976"/>
      <c r="NLD1" s="976"/>
      <c r="NLE1" s="976"/>
      <c r="NLF1" s="976"/>
      <c r="NLG1" s="976"/>
      <c r="NLH1" s="976"/>
      <c r="NLI1" s="976"/>
      <c r="NLJ1" s="976"/>
      <c r="NLK1" s="976"/>
      <c r="NLL1" s="976"/>
      <c r="NLM1" s="976"/>
      <c r="NLN1" s="976"/>
      <c r="NLO1" s="976"/>
      <c r="NLP1" s="976"/>
      <c r="NLQ1" s="976"/>
      <c r="NLR1" s="976"/>
      <c r="NLS1" s="976"/>
      <c r="NLT1" s="976"/>
      <c r="NLU1" s="976"/>
      <c r="NLV1" s="976"/>
      <c r="NLW1" s="976"/>
      <c r="NLX1" s="976"/>
      <c r="NLY1" s="976"/>
      <c r="NLZ1" s="976"/>
      <c r="NMA1" s="976"/>
      <c r="NMB1" s="976"/>
      <c r="NMC1" s="976"/>
      <c r="NMD1" s="976"/>
      <c r="NME1" s="976"/>
      <c r="NMF1" s="976"/>
      <c r="NMG1" s="976"/>
      <c r="NMH1" s="976"/>
      <c r="NMI1" s="976"/>
      <c r="NMJ1" s="976"/>
      <c r="NMK1" s="976"/>
      <c r="NML1" s="976"/>
      <c r="NMM1" s="976"/>
      <c r="NMN1" s="976"/>
      <c r="NMO1" s="976"/>
      <c r="NMP1" s="976"/>
      <c r="NMQ1" s="976"/>
      <c r="NMR1" s="976"/>
      <c r="NMS1" s="976"/>
      <c r="NMT1" s="976"/>
      <c r="NMU1" s="976"/>
      <c r="NMV1" s="976"/>
      <c r="NMW1" s="976"/>
      <c r="NMX1" s="976"/>
      <c r="NMY1" s="976"/>
      <c r="NMZ1" s="976"/>
      <c r="NNA1" s="976"/>
      <c r="NNB1" s="976"/>
      <c r="NNC1" s="976"/>
      <c r="NND1" s="976"/>
      <c r="NNE1" s="976"/>
      <c r="NNF1" s="976"/>
      <c r="NNG1" s="976"/>
      <c r="NNH1" s="976"/>
      <c r="NNI1" s="976"/>
      <c r="NNJ1" s="976"/>
      <c r="NNK1" s="976"/>
      <c r="NNL1" s="976"/>
      <c r="NNM1" s="976"/>
      <c r="NNN1" s="976"/>
      <c r="NNO1" s="976"/>
      <c r="NNP1" s="976"/>
      <c r="NNQ1" s="976"/>
      <c r="NNR1" s="976"/>
      <c r="NNS1" s="976"/>
      <c r="NNT1" s="976"/>
      <c r="NNU1" s="976"/>
      <c r="NNV1" s="976"/>
      <c r="NNW1" s="976"/>
      <c r="NNX1" s="976"/>
      <c r="NNY1" s="976"/>
      <c r="NNZ1" s="976"/>
      <c r="NOA1" s="976"/>
      <c r="NOB1" s="976"/>
      <c r="NOC1" s="976"/>
      <c r="NOD1" s="976"/>
      <c r="NOE1" s="976"/>
      <c r="NOF1" s="976"/>
      <c r="NOG1" s="976"/>
      <c r="NOH1" s="976"/>
      <c r="NOI1" s="976"/>
      <c r="NOJ1" s="976"/>
      <c r="NOK1" s="976"/>
      <c r="NOL1" s="976"/>
      <c r="NOM1" s="976"/>
      <c r="NON1" s="976"/>
      <c r="NOO1" s="976"/>
      <c r="NOP1" s="976"/>
      <c r="NOQ1" s="976"/>
      <c r="NOR1" s="976"/>
      <c r="NOS1" s="976"/>
      <c r="NOT1" s="976"/>
      <c r="NOU1" s="976"/>
      <c r="NOV1" s="976"/>
      <c r="NOW1" s="976"/>
      <c r="NOX1" s="976"/>
      <c r="NOY1" s="976"/>
      <c r="NOZ1" s="976"/>
      <c r="NPA1" s="976"/>
      <c r="NPB1" s="976"/>
      <c r="NPC1" s="976"/>
      <c r="NPD1" s="976"/>
      <c r="NPE1" s="976"/>
      <c r="NPF1" s="976"/>
      <c r="NPG1" s="976"/>
      <c r="NPH1" s="976"/>
      <c r="NPI1" s="976"/>
      <c r="NPJ1" s="976"/>
      <c r="NPK1" s="976"/>
      <c r="NPL1" s="976"/>
      <c r="NPM1" s="976"/>
      <c r="NPN1" s="976"/>
      <c r="NPO1" s="976"/>
      <c r="NPP1" s="976"/>
      <c r="NPQ1" s="976"/>
      <c r="NPR1" s="976"/>
      <c r="NPS1" s="976"/>
      <c r="NPT1" s="976"/>
      <c r="NPU1" s="976"/>
      <c r="NPV1" s="976"/>
      <c r="NPW1" s="976"/>
      <c r="NPX1" s="976"/>
      <c r="NPY1" s="976"/>
      <c r="NPZ1" s="976"/>
      <c r="NQA1" s="976"/>
      <c r="NQB1" s="976"/>
      <c r="NQC1" s="976"/>
      <c r="NQD1" s="976"/>
      <c r="NQE1" s="976"/>
      <c r="NQF1" s="976"/>
      <c r="NQG1" s="976"/>
      <c r="NQH1" s="976"/>
      <c r="NQI1" s="976"/>
      <c r="NQJ1" s="976"/>
      <c r="NQK1" s="976"/>
      <c r="NQL1" s="976"/>
      <c r="NQM1" s="976"/>
      <c r="NQN1" s="976"/>
      <c r="NQO1" s="976"/>
      <c r="NQP1" s="976"/>
      <c r="NQQ1" s="976"/>
      <c r="NQR1" s="976"/>
      <c r="NQS1" s="976"/>
      <c r="NQT1" s="976"/>
      <c r="NQU1" s="976"/>
      <c r="NQV1" s="976"/>
      <c r="NQW1" s="976"/>
      <c r="NQX1" s="976"/>
      <c r="NQY1" s="976"/>
      <c r="NQZ1" s="976"/>
      <c r="NRA1" s="976"/>
      <c r="NRB1" s="976"/>
      <c r="NRC1" s="976"/>
      <c r="NRD1" s="976"/>
      <c r="NRE1" s="976"/>
      <c r="NRF1" s="976"/>
      <c r="NRG1" s="976"/>
      <c r="NRH1" s="976"/>
      <c r="NRI1" s="976"/>
      <c r="NRJ1" s="976"/>
      <c r="NRK1" s="976"/>
      <c r="NRL1" s="976"/>
      <c r="NRM1" s="976"/>
      <c r="NRN1" s="976"/>
      <c r="NRO1" s="976"/>
      <c r="NRP1" s="976"/>
      <c r="NRQ1" s="976"/>
      <c r="NRR1" s="976"/>
      <c r="NRS1" s="976"/>
      <c r="NRT1" s="976"/>
      <c r="NRU1" s="976"/>
      <c r="NRV1" s="976"/>
      <c r="NRW1" s="976"/>
      <c r="NRX1" s="976"/>
      <c r="NRY1" s="976"/>
      <c r="NRZ1" s="976"/>
      <c r="NSA1" s="976"/>
      <c r="NSB1" s="976"/>
      <c r="NSC1" s="976"/>
      <c r="NSD1" s="976"/>
      <c r="NSE1" s="976"/>
      <c r="NSF1" s="976"/>
      <c r="NSG1" s="976"/>
      <c r="NSH1" s="976"/>
      <c r="NSI1" s="976"/>
      <c r="NSJ1" s="976"/>
      <c r="NSK1" s="976"/>
      <c r="NSL1" s="976"/>
      <c r="NSM1" s="976"/>
      <c r="NSN1" s="976"/>
      <c r="NSO1" s="976"/>
      <c r="NSP1" s="976"/>
      <c r="NSQ1" s="976"/>
      <c r="NSR1" s="976"/>
      <c r="NSS1" s="976"/>
      <c r="NST1" s="976"/>
      <c r="NSU1" s="976"/>
      <c r="NSV1" s="976"/>
      <c r="NSW1" s="976"/>
      <c r="NSX1" s="976"/>
      <c r="NSY1" s="976"/>
      <c r="NSZ1" s="976"/>
      <c r="NTA1" s="976"/>
      <c r="NTB1" s="976"/>
      <c r="NTC1" s="976"/>
      <c r="NTD1" s="976"/>
      <c r="NTE1" s="976"/>
      <c r="NTF1" s="976"/>
      <c r="NTG1" s="976"/>
      <c r="NTH1" s="976"/>
      <c r="NTI1" s="976"/>
      <c r="NTJ1" s="976"/>
      <c r="NTK1" s="976"/>
      <c r="NTL1" s="976"/>
      <c r="NTM1" s="976"/>
      <c r="NTN1" s="976"/>
      <c r="NTO1" s="976"/>
      <c r="NTP1" s="976"/>
      <c r="NTQ1" s="976"/>
      <c r="NTR1" s="976"/>
      <c r="NTS1" s="976"/>
      <c r="NTT1" s="976"/>
      <c r="NTU1" s="976"/>
      <c r="NTV1" s="976"/>
      <c r="NTW1" s="976"/>
      <c r="NTX1" s="976"/>
      <c r="NTY1" s="976"/>
      <c r="NTZ1" s="976"/>
      <c r="NUA1" s="976"/>
      <c r="NUB1" s="976"/>
      <c r="NUC1" s="976"/>
      <c r="NUD1" s="976"/>
      <c r="NUE1" s="976"/>
      <c r="NUF1" s="976"/>
      <c r="NUG1" s="976"/>
      <c r="NUH1" s="976"/>
      <c r="NUI1" s="976"/>
      <c r="NUJ1" s="976"/>
      <c r="NUK1" s="976"/>
      <c r="NUL1" s="976"/>
      <c r="NUM1" s="976"/>
      <c r="NUN1" s="976"/>
      <c r="NUO1" s="976"/>
      <c r="NUP1" s="976"/>
      <c r="NUQ1" s="976"/>
      <c r="NUR1" s="976"/>
      <c r="NUS1" s="976"/>
      <c r="NUT1" s="976"/>
      <c r="NUU1" s="976"/>
      <c r="NUV1" s="976"/>
      <c r="NUW1" s="976"/>
      <c r="NUX1" s="976"/>
      <c r="NUY1" s="976"/>
      <c r="NUZ1" s="976"/>
      <c r="NVA1" s="976"/>
      <c r="NVB1" s="976"/>
      <c r="NVC1" s="976"/>
      <c r="NVD1" s="976"/>
      <c r="NVE1" s="976"/>
      <c r="NVF1" s="976"/>
      <c r="NVG1" s="976"/>
      <c r="NVH1" s="976"/>
      <c r="NVI1" s="976"/>
      <c r="NVJ1" s="976"/>
      <c r="NVK1" s="976"/>
      <c r="NVL1" s="976"/>
      <c r="NVM1" s="976"/>
      <c r="NVN1" s="976"/>
      <c r="NVO1" s="976"/>
      <c r="NVP1" s="976"/>
      <c r="NVQ1" s="976"/>
      <c r="NVR1" s="976"/>
      <c r="NVS1" s="976"/>
      <c r="NVT1" s="976"/>
      <c r="NVU1" s="976"/>
      <c r="NVV1" s="976"/>
      <c r="NVW1" s="976"/>
      <c r="NVX1" s="976"/>
      <c r="NVY1" s="976"/>
      <c r="NVZ1" s="976"/>
      <c r="NWA1" s="976"/>
      <c r="NWB1" s="976"/>
      <c r="NWC1" s="976"/>
      <c r="NWD1" s="976"/>
      <c r="NWE1" s="976"/>
      <c r="NWF1" s="976"/>
      <c r="NWG1" s="976"/>
      <c r="NWH1" s="976"/>
      <c r="NWI1" s="976"/>
      <c r="NWJ1" s="976"/>
      <c r="NWK1" s="976"/>
      <c r="NWL1" s="976"/>
      <c r="NWM1" s="976"/>
      <c r="NWN1" s="976"/>
      <c r="NWO1" s="976"/>
      <c r="NWP1" s="976"/>
      <c r="NWQ1" s="976"/>
      <c r="NWR1" s="976"/>
      <c r="NWS1" s="976"/>
      <c r="NWT1" s="976"/>
      <c r="NWU1" s="976"/>
      <c r="NWV1" s="976"/>
      <c r="NWW1" s="976"/>
      <c r="NWX1" s="976"/>
      <c r="NWY1" s="976"/>
      <c r="NWZ1" s="976"/>
      <c r="NXA1" s="976"/>
      <c r="NXB1" s="976"/>
      <c r="NXC1" s="976"/>
      <c r="NXD1" s="976"/>
      <c r="NXE1" s="976"/>
      <c r="NXF1" s="976"/>
      <c r="NXG1" s="976"/>
      <c r="NXH1" s="976"/>
      <c r="NXI1" s="976"/>
      <c r="NXJ1" s="976"/>
      <c r="NXK1" s="976"/>
      <c r="NXL1" s="976"/>
      <c r="NXM1" s="976"/>
      <c r="NXN1" s="976"/>
      <c r="NXO1" s="976"/>
      <c r="NXP1" s="976"/>
      <c r="NXQ1" s="976"/>
      <c r="NXR1" s="976"/>
      <c r="NXS1" s="976"/>
      <c r="NXT1" s="976"/>
      <c r="NXU1" s="976"/>
      <c r="NXV1" s="976"/>
      <c r="NXW1" s="976"/>
      <c r="NXX1" s="976"/>
      <c r="NXY1" s="976"/>
      <c r="NXZ1" s="976"/>
      <c r="NYA1" s="976"/>
      <c r="NYB1" s="976"/>
      <c r="NYC1" s="976"/>
      <c r="NYD1" s="976"/>
      <c r="NYE1" s="976"/>
      <c r="NYF1" s="976"/>
      <c r="NYG1" s="976"/>
      <c r="NYH1" s="976"/>
      <c r="NYI1" s="976"/>
      <c r="NYJ1" s="976"/>
      <c r="NYK1" s="976"/>
      <c r="NYL1" s="976"/>
      <c r="NYM1" s="976"/>
      <c r="NYN1" s="976"/>
      <c r="NYO1" s="976"/>
      <c r="NYP1" s="976"/>
      <c r="NYQ1" s="976"/>
      <c r="NYR1" s="976"/>
      <c r="NYS1" s="976"/>
      <c r="NYT1" s="976"/>
      <c r="NYU1" s="976"/>
      <c r="NYV1" s="976"/>
      <c r="NYW1" s="976"/>
      <c r="NYX1" s="976"/>
      <c r="NYY1" s="976"/>
      <c r="NYZ1" s="976"/>
      <c r="NZA1" s="976"/>
      <c r="NZB1" s="976"/>
      <c r="NZC1" s="976"/>
      <c r="NZD1" s="976"/>
      <c r="NZE1" s="976"/>
      <c r="NZF1" s="976"/>
      <c r="NZG1" s="976"/>
      <c r="NZH1" s="976"/>
      <c r="NZI1" s="976"/>
      <c r="NZJ1" s="976"/>
      <c r="NZK1" s="976"/>
      <c r="NZL1" s="976"/>
      <c r="NZM1" s="976"/>
      <c r="NZN1" s="976"/>
      <c r="NZO1" s="976"/>
      <c r="NZP1" s="976"/>
      <c r="NZQ1" s="976"/>
      <c r="NZR1" s="976"/>
      <c r="NZS1" s="976"/>
      <c r="NZT1" s="976"/>
      <c r="NZU1" s="976"/>
      <c r="NZV1" s="976"/>
      <c r="NZW1" s="976"/>
      <c r="NZX1" s="976"/>
      <c r="NZY1" s="976"/>
      <c r="NZZ1" s="976"/>
      <c r="OAA1" s="976"/>
      <c r="OAB1" s="976"/>
      <c r="OAC1" s="976"/>
      <c r="OAD1" s="976"/>
      <c r="OAE1" s="976"/>
      <c r="OAF1" s="976"/>
      <c r="OAG1" s="976"/>
      <c r="OAH1" s="976"/>
      <c r="OAI1" s="976"/>
      <c r="OAJ1" s="976"/>
      <c r="OAK1" s="976"/>
      <c r="OAL1" s="976"/>
      <c r="OAM1" s="976"/>
      <c r="OAN1" s="976"/>
      <c r="OAO1" s="976"/>
      <c r="OAP1" s="976"/>
      <c r="OAQ1" s="976"/>
      <c r="OAR1" s="976"/>
      <c r="OAS1" s="976"/>
      <c r="OAT1" s="976"/>
      <c r="OAU1" s="976"/>
      <c r="OAV1" s="976"/>
      <c r="OAW1" s="976"/>
      <c r="OAX1" s="976"/>
      <c r="OAY1" s="976"/>
      <c r="OAZ1" s="976"/>
      <c r="OBA1" s="976"/>
      <c r="OBB1" s="976"/>
      <c r="OBC1" s="976"/>
      <c r="OBD1" s="976"/>
      <c r="OBE1" s="976"/>
      <c r="OBF1" s="976"/>
      <c r="OBG1" s="976"/>
      <c r="OBH1" s="976"/>
      <c r="OBI1" s="976"/>
      <c r="OBJ1" s="976"/>
      <c r="OBK1" s="976"/>
      <c r="OBL1" s="976"/>
      <c r="OBM1" s="976"/>
      <c r="OBN1" s="976"/>
      <c r="OBO1" s="976"/>
      <c r="OBP1" s="976"/>
      <c r="OBQ1" s="976"/>
      <c r="OBR1" s="976"/>
      <c r="OBS1" s="976"/>
      <c r="OBT1" s="976"/>
      <c r="OBU1" s="976"/>
      <c r="OBV1" s="976"/>
      <c r="OBW1" s="976"/>
      <c r="OBX1" s="976"/>
      <c r="OBY1" s="976"/>
      <c r="OBZ1" s="976"/>
      <c r="OCA1" s="976"/>
      <c r="OCB1" s="976"/>
      <c r="OCC1" s="976"/>
      <c r="OCD1" s="976"/>
      <c r="OCE1" s="976"/>
      <c r="OCF1" s="976"/>
      <c r="OCG1" s="976"/>
      <c r="OCH1" s="976"/>
      <c r="OCI1" s="976"/>
      <c r="OCJ1" s="976"/>
      <c r="OCK1" s="976"/>
      <c r="OCL1" s="976"/>
      <c r="OCM1" s="976"/>
      <c r="OCN1" s="976"/>
      <c r="OCO1" s="976"/>
      <c r="OCP1" s="976"/>
      <c r="OCQ1" s="976"/>
      <c r="OCR1" s="976"/>
      <c r="OCS1" s="976"/>
      <c r="OCT1" s="976"/>
      <c r="OCU1" s="976"/>
      <c r="OCV1" s="976"/>
      <c r="OCW1" s="976"/>
      <c r="OCX1" s="976"/>
      <c r="OCY1" s="976"/>
      <c r="OCZ1" s="976"/>
      <c r="ODA1" s="976"/>
      <c r="ODB1" s="976"/>
      <c r="ODC1" s="976"/>
      <c r="ODD1" s="976"/>
      <c r="ODE1" s="976"/>
      <c r="ODF1" s="976"/>
      <c r="ODG1" s="976"/>
      <c r="ODH1" s="976"/>
      <c r="ODI1" s="976"/>
      <c r="ODJ1" s="976"/>
      <c r="ODK1" s="976"/>
      <c r="ODL1" s="976"/>
      <c r="ODM1" s="976"/>
      <c r="ODN1" s="976"/>
      <c r="ODO1" s="976"/>
      <c r="ODP1" s="976"/>
      <c r="ODQ1" s="976"/>
      <c r="ODR1" s="976"/>
      <c r="ODS1" s="976"/>
      <c r="ODT1" s="976"/>
      <c r="ODU1" s="976"/>
      <c r="ODV1" s="976"/>
      <c r="ODW1" s="976"/>
      <c r="ODX1" s="976"/>
      <c r="ODY1" s="976"/>
      <c r="ODZ1" s="976"/>
      <c r="OEA1" s="976"/>
      <c r="OEB1" s="976"/>
      <c r="OEC1" s="976"/>
      <c r="OED1" s="976"/>
      <c r="OEE1" s="976"/>
      <c r="OEF1" s="976"/>
      <c r="OEG1" s="976"/>
      <c r="OEH1" s="976"/>
      <c r="OEI1" s="976"/>
      <c r="OEJ1" s="976"/>
      <c r="OEK1" s="976"/>
      <c r="OEL1" s="976"/>
      <c r="OEM1" s="976"/>
      <c r="OEN1" s="976"/>
      <c r="OEO1" s="976"/>
      <c r="OEP1" s="976"/>
      <c r="OEQ1" s="976"/>
      <c r="OER1" s="976"/>
      <c r="OES1" s="976"/>
      <c r="OET1" s="976"/>
      <c r="OEU1" s="976"/>
      <c r="OEV1" s="976"/>
      <c r="OEW1" s="976"/>
      <c r="OEX1" s="976"/>
      <c r="OEY1" s="976"/>
      <c r="OEZ1" s="976"/>
      <c r="OFA1" s="976"/>
      <c r="OFB1" s="976"/>
      <c r="OFC1" s="976"/>
      <c r="OFD1" s="976"/>
      <c r="OFE1" s="976"/>
      <c r="OFF1" s="976"/>
      <c r="OFG1" s="976"/>
      <c r="OFH1" s="976"/>
      <c r="OFI1" s="976"/>
      <c r="OFJ1" s="976"/>
      <c r="OFK1" s="976"/>
      <c r="OFL1" s="976"/>
      <c r="OFM1" s="976"/>
      <c r="OFN1" s="976"/>
      <c r="OFO1" s="976"/>
      <c r="OFP1" s="976"/>
      <c r="OFQ1" s="976"/>
      <c r="OFR1" s="976"/>
      <c r="OFS1" s="976"/>
      <c r="OFT1" s="976"/>
      <c r="OFU1" s="976"/>
      <c r="OFV1" s="976"/>
      <c r="OFW1" s="976"/>
      <c r="OFX1" s="976"/>
      <c r="OFY1" s="976"/>
      <c r="OFZ1" s="976"/>
      <c r="OGA1" s="976"/>
      <c r="OGB1" s="976"/>
      <c r="OGC1" s="976"/>
      <c r="OGD1" s="976"/>
      <c r="OGE1" s="976"/>
      <c r="OGF1" s="976"/>
      <c r="OGG1" s="976"/>
      <c r="OGH1" s="976"/>
      <c r="OGI1" s="976"/>
      <c r="OGJ1" s="976"/>
      <c r="OGK1" s="976"/>
      <c r="OGL1" s="976"/>
      <c r="OGM1" s="976"/>
      <c r="OGN1" s="976"/>
      <c r="OGO1" s="976"/>
      <c r="OGP1" s="976"/>
      <c r="OGQ1" s="976"/>
      <c r="OGR1" s="976"/>
      <c r="OGS1" s="976"/>
      <c r="OGT1" s="976"/>
      <c r="OGU1" s="976"/>
      <c r="OGV1" s="976"/>
      <c r="OGW1" s="976"/>
      <c r="OGX1" s="976"/>
      <c r="OGY1" s="976"/>
      <c r="OGZ1" s="976"/>
      <c r="OHA1" s="976"/>
      <c r="OHB1" s="976"/>
      <c r="OHC1" s="976"/>
      <c r="OHD1" s="976"/>
      <c r="OHE1" s="976"/>
      <c r="OHF1" s="976"/>
      <c r="OHG1" s="976"/>
      <c r="OHH1" s="976"/>
      <c r="OHI1" s="976"/>
      <c r="OHJ1" s="976"/>
      <c r="OHK1" s="976"/>
      <c r="OHL1" s="976"/>
      <c r="OHM1" s="976"/>
      <c r="OHN1" s="976"/>
      <c r="OHO1" s="976"/>
      <c r="OHP1" s="976"/>
      <c r="OHQ1" s="976"/>
      <c r="OHR1" s="976"/>
      <c r="OHS1" s="976"/>
      <c r="OHT1" s="976"/>
      <c r="OHU1" s="976"/>
      <c r="OHV1" s="976"/>
      <c r="OHW1" s="976"/>
      <c r="OHX1" s="976"/>
      <c r="OHY1" s="976"/>
      <c r="OHZ1" s="976"/>
      <c r="OIA1" s="976"/>
      <c r="OIB1" s="976"/>
      <c r="OIC1" s="976"/>
      <c r="OID1" s="976"/>
      <c r="OIE1" s="976"/>
      <c r="OIF1" s="976"/>
      <c r="OIG1" s="976"/>
      <c r="OIH1" s="976"/>
      <c r="OII1" s="976"/>
      <c r="OIJ1" s="976"/>
      <c r="OIK1" s="976"/>
      <c r="OIL1" s="976"/>
      <c r="OIM1" s="976"/>
      <c r="OIN1" s="976"/>
      <c r="OIO1" s="976"/>
      <c r="OIP1" s="976"/>
      <c r="OIQ1" s="976"/>
      <c r="OIR1" s="976"/>
      <c r="OIS1" s="976"/>
      <c r="OIT1" s="976"/>
      <c r="OIU1" s="976"/>
      <c r="OIV1" s="976"/>
      <c r="OIW1" s="976"/>
      <c r="OIX1" s="976"/>
      <c r="OIY1" s="976"/>
      <c r="OIZ1" s="976"/>
      <c r="OJA1" s="976"/>
      <c r="OJB1" s="976"/>
      <c r="OJC1" s="976"/>
      <c r="OJD1" s="976"/>
      <c r="OJE1" s="976"/>
      <c r="OJF1" s="976"/>
      <c r="OJG1" s="976"/>
      <c r="OJH1" s="976"/>
      <c r="OJI1" s="976"/>
      <c r="OJJ1" s="976"/>
      <c r="OJK1" s="976"/>
      <c r="OJL1" s="976"/>
      <c r="OJM1" s="976"/>
      <c r="OJN1" s="976"/>
      <c r="OJO1" s="976"/>
      <c r="OJP1" s="976"/>
      <c r="OJQ1" s="976"/>
      <c r="OJR1" s="976"/>
      <c r="OJS1" s="976"/>
      <c r="OJT1" s="976"/>
      <c r="OJU1" s="976"/>
      <c r="OJV1" s="976"/>
      <c r="OJW1" s="976"/>
      <c r="OJX1" s="976"/>
      <c r="OJY1" s="976"/>
      <c r="OJZ1" s="976"/>
      <c r="OKA1" s="976"/>
      <c r="OKB1" s="976"/>
      <c r="OKC1" s="976"/>
      <c r="OKD1" s="976"/>
      <c r="OKE1" s="976"/>
      <c r="OKF1" s="976"/>
      <c r="OKG1" s="976"/>
      <c r="OKH1" s="976"/>
      <c r="OKI1" s="976"/>
      <c r="OKJ1" s="976"/>
      <c r="OKK1" s="976"/>
      <c r="OKL1" s="976"/>
      <c r="OKM1" s="976"/>
      <c r="OKN1" s="976"/>
      <c r="OKO1" s="976"/>
      <c r="OKP1" s="976"/>
      <c r="OKQ1" s="976"/>
      <c r="OKR1" s="976"/>
      <c r="OKS1" s="976"/>
      <c r="OKT1" s="976"/>
      <c r="OKU1" s="976"/>
      <c r="OKV1" s="976"/>
      <c r="OKW1" s="976"/>
      <c r="OKX1" s="976"/>
      <c r="OKY1" s="976"/>
      <c r="OKZ1" s="976"/>
      <c r="OLA1" s="976"/>
      <c r="OLB1" s="976"/>
      <c r="OLC1" s="976"/>
      <c r="OLD1" s="976"/>
      <c r="OLE1" s="976"/>
      <c r="OLF1" s="976"/>
      <c r="OLG1" s="976"/>
      <c r="OLH1" s="976"/>
      <c r="OLI1" s="976"/>
      <c r="OLJ1" s="976"/>
      <c r="OLK1" s="976"/>
      <c r="OLL1" s="976"/>
      <c r="OLM1" s="976"/>
      <c r="OLN1" s="976"/>
      <c r="OLO1" s="976"/>
      <c r="OLP1" s="976"/>
      <c r="OLQ1" s="976"/>
      <c r="OLR1" s="976"/>
      <c r="OLS1" s="976"/>
      <c r="OLT1" s="976"/>
      <c r="OLU1" s="976"/>
      <c r="OLV1" s="976"/>
      <c r="OLW1" s="976"/>
      <c r="OLX1" s="976"/>
      <c r="OLY1" s="976"/>
      <c r="OLZ1" s="976"/>
      <c r="OMA1" s="976"/>
      <c r="OMB1" s="976"/>
      <c r="OMC1" s="976"/>
      <c r="OMD1" s="976"/>
      <c r="OME1" s="976"/>
      <c r="OMF1" s="976"/>
      <c r="OMG1" s="976"/>
      <c r="OMH1" s="976"/>
      <c r="OMI1" s="976"/>
      <c r="OMJ1" s="976"/>
      <c r="OMK1" s="976"/>
      <c r="OML1" s="976"/>
      <c r="OMM1" s="976"/>
      <c r="OMN1" s="976"/>
      <c r="OMO1" s="976"/>
      <c r="OMP1" s="976"/>
      <c r="OMQ1" s="976"/>
      <c r="OMR1" s="976"/>
      <c r="OMS1" s="976"/>
      <c r="OMT1" s="976"/>
      <c r="OMU1" s="976"/>
      <c r="OMV1" s="976"/>
      <c r="OMW1" s="976"/>
      <c r="OMX1" s="976"/>
      <c r="OMY1" s="976"/>
      <c r="OMZ1" s="976"/>
      <c r="ONA1" s="976"/>
      <c r="ONB1" s="976"/>
      <c r="ONC1" s="976"/>
      <c r="OND1" s="976"/>
      <c r="ONE1" s="976"/>
      <c r="ONF1" s="976"/>
      <c r="ONG1" s="976"/>
      <c r="ONH1" s="976"/>
      <c r="ONI1" s="976"/>
      <c r="ONJ1" s="976"/>
      <c r="ONK1" s="976"/>
      <c r="ONL1" s="976"/>
      <c r="ONM1" s="976"/>
      <c r="ONN1" s="976"/>
      <c r="ONO1" s="976"/>
      <c r="ONP1" s="976"/>
      <c r="ONQ1" s="976"/>
      <c r="ONR1" s="976"/>
      <c r="ONS1" s="976"/>
      <c r="ONT1" s="976"/>
      <c r="ONU1" s="976"/>
      <c r="ONV1" s="976"/>
      <c r="ONW1" s="976"/>
      <c r="ONX1" s="976"/>
      <c r="ONY1" s="976"/>
      <c r="ONZ1" s="976"/>
      <c r="OOA1" s="976"/>
      <c r="OOB1" s="976"/>
      <c r="OOC1" s="976"/>
      <c r="OOD1" s="976"/>
      <c r="OOE1" s="976"/>
      <c r="OOF1" s="976"/>
      <c r="OOG1" s="976"/>
      <c r="OOH1" s="976"/>
      <c r="OOI1" s="976"/>
      <c r="OOJ1" s="976"/>
      <c r="OOK1" s="976"/>
      <c r="OOL1" s="976"/>
      <c r="OOM1" s="976"/>
      <c r="OON1" s="976"/>
      <c r="OOO1" s="976"/>
      <c r="OOP1" s="976"/>
      <c r="OOQ1" s="976"/>
      <c r="OOR1" s="976"/>
      <c r="OOS1" s="976"/>
      <c r="OOT1" s="976"/>
      <c r="OOU1" s="976"/>
      <c r="OOV1" s="976"/>
      <c r="OOW1" s="976"/>
      <c r="OOX1" s="976"/>
      <c r="OOY1" s="976"/>
      <c r="OOZ1" s="976"/>
      <c r="OPA1" s="976"/>
      <c r="OPB1" s="976"/>
      <c r="OPC1" s="976"/>
      <c r="OPD1" s="976"/>
      <c r="OPE1" s="976"/>
      <c r="OPF1" s="976"/>
      <c r="OPG1" s="976"/>
      <c r="OPH1" s="976"/>
      <c r="OPI1" s="976"/>
      <c r="OPJ1" s="976"/>
      <c r="OPK1" s="976"/>
      <c r="OPL1" s="976"/>
      <c r="OPM1" s="976"/>
      <c r="OPN1" s="976"/>
      <c r="OPO1" s="976"/>
      <c r="OPP1" s="976"/>
      <c r="OPQ1" s="976"/>
      <c r="OPR1" s="976"/>
      <c r="OPS1" s="976"/>
      <c r="OPT1" s="976"/>
      <c r="OPU1" s="976"/>
      <c r="OPV1" s="976"/>
      <c r="OPW1" s="976"/>
      <c r="OPX1" s="976"/>
      <c r="OPY1" s="976"/>
      <c r="OPZ1" s="976"/>
      <c r="OQA1" s="976"/>
      <c r="OQB1" s="976"/>
      <c r="OQC1" s="976"/>
      <c r="OQD1" s="976"/>
      <c r="OQE1" s="976"/>
      <c r="OQF1" s="976"/>
      <c r="OQG1" s="976"/>
      <c r="OQH1" s="976"/>
      <c r="OQI1" s="976"/>
      <c r="OQJ1" s="976"/>
      <c r="OQK1" s="976"/>
      <c r="OQL1" s="976"/>
      <c r="OQM1" s="976"/>
      <c r="OQN1" s="976"/>
      <c r="OQO1" s="976"/>
      <c r="OQP1" s="976"/>
      <c r="OQQ1" s="976"/>
      <c r="OQR1" s="976"/>
      <c r="OQS1" s="976"/>
      <c r="OQT1" s="976"/>
      <c r="OQU1" s="976"/>
      <c r="OQV1" s="976"/>
      <c r="OQW1" s="976"/>
      <c r="OQX1" s="976"/>
      <c r="OQY1" s="976"/>
      <c r="OQZ1" s="976"/>
      <c r="ORA1" s="976"/>
      <c r="ORB1" s="976"/>
      <c r="ORC1" s="976"/>
      <c r="ORD1" s="976"/>
      <c r="ORE1" s="976"/>
      <c r="ORF1" s="976"/>
      <c r="ORG1" s="976"/>
      <c r="ORH1" s="976"/>
      <c r="ORI1" s="976"/>
      <c r="ORJ1" s="976"/>
      <c r="ORK1" s="976"/>
      <c r="ORL1" s="976"/>
      <c r="ORM1" s="976"/>
      <c r="ORN1" s="976"/>
      <c r="ORO1" s="976"/>
      <c r="ORP1" s="976"/>
      <c r="ORQ1" s="976"/>
      <c r="ORR1" s="976"/>
      <c r="ORS1" s="976"/>
      <c r="ORT1" s="976"/>
      <c r="ORU1" s="976"/>
      <c r="ORV1" s="976"/>
      <c r="ORW1" s="976"/>
      <c r="ORX1" s="976"/>
      <c r="ORY1" s="976"/>
      <c r="ORZ1" s="976"/>
      <c r="OSA1" s="976"/>
      <c r="OSB1" s="976"/>
      <c r="OSC1" s="976"/>
      <c r="OSD1" s="976"/>
      <c r="OSE1" s="976"/>
      <c r="OSF1" s="976"/>
      <c r="OSG1" s="976"/>
      <c r="OSH1" s="976"/>
      <c r="OSI1" s="976"/>
      <c r="OSJ1" s="976"/>
      <c r="OSK1" s="976"/>
      <c r="OSL1" s="976"/>
      <c r="OSM1" s="976"/>
      <c r="OSN1" s="976"/>
      <c r="OSO1" s="976"/>
      <c r="OSP1" s="976"/>
      <c r="OSQ1" s="976"/>
      <c r="OSR1" s="976"/>
      <c r="OSS1" s="976"/>
      <c r="OST1" s="976"/>
      <c r="OSU1" s="976"/>
      <c r="OSV1" s="976"/>
      <c r="OSW1" s="976"/>
      <c r="OSX1" s="976"/>
      <c r="OSY1" s="976"/>
      <c r="OSZ1" s="976"/>
      <c r="OTA1" s="976"/>
      <c r="OTB1" s="976"/>
      <c r="OTC1" s="976"/>
      <c r="OTD1" s="976"/>
      <c r="OTE1" s="976"/>
      <c r="OTF1" s="976"/>
      <c r="OTG1" s="976"/>
      <c r="OTH1" s="976"/>
      <c r="OTI1" s="976"/>
      <c r="OTJ1" s="976"/>
      <c r="OTK1" s="976"/>
      <c r="OTL1" s="976"/>
      <c r="OTM1" s="976"/>
      <c r="OTN1" s="976"/>
      <c r="OTO1" s="976"/>
      <c r="OTP1" s="976"/>
      <c r="OTQ1" s="976"/>
      <c r="OTR1" s="976"/>
      <c r="OTS1" s="976"/>
      <c r="OTT1" s="976"/>
      <c r="OTU1" s="976"/>
      <c r="OTV1" s="976"/>
      <c r="OTW1" s="976"/>
      <c r="OTX1" s="976"/>
      <c r="OTY1" s="976"/>
      <c r="OTZ1" s="976"/>
      <c r="OUA1" s="976"/>
      <c r="OUB1" s="976"/>
      <c r="OUC1" s="976"/>
      <c r="OUD1" s="976"/>
      <c r="OUE1" s="976"/>
      <c r="OUF1" s="976"/>
      <c r="OUG1" s="976"/>
      <c r="OUH1" s="976"/>
      <c r="OUI1" s="976"/>
      <c r="OUJ1" s="976"/>
      <c r="OUK1" s="976"/>
      <c r="OUL1" s="976"/>
      <c r="OUM1" s="976"/>
      <c r="OUN1" s="976"/>
      <c r="OUO1" s="976"/>
      <c r="OUP1" s="976"/>
      <c r="OUQ1" s="976"/>
      <c r="OUR1" s="976"/>
      <c r="OUS1" s="976"/>
      <c r="OUT1" s="976"/>
      <c r="OUU1" s="976"/>
      <c r="OUV1" s="976"/>
      <c r="OUW1" s="976"/>
      <c r="OUX1" s="976"/>
      <c r="OUY1" s="976"/>
      <c r="OUZ1" s="976"/>
      <c r="OVA1" s="976"/>
      <c r="OVB1" s="976"/>
      <c r="OVC1" s="976"/>
      <c r="OVD1" s="976"/>
      <c r="OVE1" s="976"/>
      <c r="OVF1" s="976"/>
      <c r="OVG1" s="976"/>
      <c r="OVH1" s="976"/>
      <c r="OVI1" s="976"/>
      <c r="OVJ1" s="976"/>
      <c r="OVK1" s="976"/>
      <c r="OVL1" s="976"/>
      <c r="OVM1" s="976"/>
      <c r="OVN1" s="976"/>
      <c r="OVO1" s="976"/>
      <c r="OVP1" s="976"/>
      <c r="OVQ1" s="976"/>
      <c r="OVR1" s="976"/>
      <c r="OVS1" s="976"/>
      <c r="OVT1" s="976"/>
      <c r="OVU1" s="976"/>
      <c r="OVV1" s="976"/>
      <c r="OVW1" s="976"/>
      <c r="OVX1" s="976"/>
      <c r="OVY1" s="976"/>
      <c r="OVZ1" s="976"/>
      <c r="OWA1" s="976"/>
      <c r="OWB1" s="976"/>
      <c r="OWC1" s="976"/>
      <c r="OWD1" s="976"/>
      <c r="OWE1" s="976"/>
      <c r="OWF1" s="976"/>
      <c r="OWG1" s="976"/>
      <c r="OWH1" s="976"/>
      <c r="OWI1" s="976"/>
      <c r="OWJ1" s="976"/>
      <c r="OWK1" s="976"/>
      <c r="OWL1" s="976"/>
      <c r="OWM1" s="976"/>
      <c r="OWN1" s="976"/>
      <c r="OWO1" s="976"/>
      <c r="OWP1" s="976"/>
      <c r="OWQ1" s="976"/>
      <c r="OWR1" s="976"/>
      <c r="OWS1" s="976"/>
      <c r="OWT1" s="976"/>
      <c r="OWU1" s="976"/>
      <c r="OWV1" s="976"/>
      <c r="OWW1" s="976"/>
      <c r="OWX1" s="976"/>
      <c r="OWY1" s="976"/>
      <c r="OWZ1" s="976"/>
      <c r="OXA1" s="976"/>
      <c r="OXB1" s="976"/>
      <c r="OXC1" s="976"/>
      <c r="OXD1" s="976"/>
      <c r="OXE1" s="976"/>
      <c r="OXF1" s="976"/>
      <c r="OXG1" s="976"/>
      <c r="OXH1" s="976"/>
      <c r="OXI1" s="976"/>
      <c r="OXJ1" s="976"/>
      <c r="OXK1" s="976"/>
      <c r="OXL1" s="976"/>
      <c r="OXM1" s="976"/>
      <c r="OXN1" s="976"/>
      <c r="OXO1" s="976"/>
      <c r="OXP1" s="976"/>
      <c r="OXQ1" s="976"/>
      <c r="OXR1" s="976"/>
      <c r="OXS1" s="976"/>
      <c r="OXT1" s="976"/>
      <c r="OXU1" s="976"/>
      <c r="OXV1" s="976"/>
      <c r="OXW1" s="976"/>
      <c r="OXX1" s="976"/>
      <c r="OXY1" s="976"/>
      <c r="OXZ1" s="976"/>
      <c r="OYA1" s="976"/>
      <c r="OYB1" s="976"/>
      <c r="OYC1" s="976"/>
      <c r="OYD1" s="976"/>
      <c r="OYE1" s="976"/>
      <c r="OYF1" s="976"/>
      <c r="OYG1" s="976"/>
      <c r="OYH1" s="976"/>
      <c r="OYI1" s="976"/>
      <c r="OYJ1" s="976"/>
      <c r="OYK1" s="976"/>
      <c r="OYL1" s="976"/>
      <c r="OYM1" s="976"/>
      <c r="OYN1" s="976"/>
      <c r="OYO1" s="976"/>
      <c r="OYP1" s="976"/>
      <c r="OYQ1" s="976"/>
      <c r="OYR1" s="976"/>
      <c r="OYS1" s="976"/>
      <c r="OYT1" s="976"/>
      <c r="OYU1" s="976"/>
      <c r="OYV1" s="976"/>
      <c r="OYW1" s="976"/>
      <c r="OYX1" s="976"/>
      <c r="OYY1" s="976"/>
      <c r="OYZ1" s="976"/>
      <c r="OZA1" s="976"/>
      <c r="OZB1" s="976"/>
      <c r="OZC1" s="976"/>
      <c r="OZD1" s="976"/>
      <c r="OZE1" s="976"/>
      <c r="OZF1" s="976"/>
      <c r="OZG1" s="976"/>
      <c r="OZH1" s="976"/>
      <c r="OZI1" s="976"/>
      <c r="OZJ1" s="976"/>
      <c r="OZK1" s="976"/>
      <c r="OZL1" s="976"/>
      <c r="OZM1" s="976"/>
      <c r="OZN1" s="976"/>
      <c r="OZO1" s="976"/>
      <c r="OZP1" s="976"/>
      <c r="OZQ1" s="976"/>
      <c r="OZR1" s="976"/>
      <c r="OZS1" s="976"/>
      <c r="OZT1" s="976"/>
      <c r="OZU1" s="976"/>
      <c r="OZV1" s="976"/>
      <c r="OZW1" s="976"/>
      <c r="OZX1" s="976"/>
      <c r="OZY1" s="976"/>
      <c r="OZZ1" s="976"/>
      <c r="PAA1" s="976"/>
      <c r="PAB1" s="976"/>
      <c r="PAC1" s="976"/>
      <c r="PAD1" s="976"/>
      <c r="PAE1" s="976"/>
      <c r="PAF1" s="976"/>
      <c r="PAG1" s="976"/>
      <c r="PAH1" s="976"/>
      <c r="PAI1" s="976"/>
      <c r="PAJ1" s="976"/>
      <c r="PAK1" s="976"/>
      <c r="PAL1" s="976"/>
      <c r="PAM1" s="976"/>
      <c r="PAN1" s="976"/>
      <c r="PAO1" s="976"/>
      <c r="PAP1" s="976"/>
      <c r="PAQ1" s="976"/>
      <c r="PAR1" s="976"/>
      <c r="PAS1" s="976"/>
      <c r="PAT1" s="976"/>
      <c r="PAU1" s="976"/>
      <c r="PAV1" s="976"/>
      <c r="PAW1" s="976"/>
      <c r="PAX1" s="976"/>
      <c r="PAY1" s="976"/>
      <c r="PAZ1" s="976"/>
      <c r="PBA1" s="976"/>
      <c r="PBB1" s="976"/>
      <c r="PBC1" s="976"/>
      <c r="PBD1" s="976"/>
      <c r="PBE1" s="976"/>
      <c r="PBF1" s="976"/>
      <c r="PBG1" s="976"/>
      <c r="PBH1" s="976"/>
      <c r="PBI1" s="976"/>
      <c r="PBJ1" s="976"/>
      <c r="PBK1" s="976"/>
      <c r="PBL1" s="976"/>
      <c r="PBM1" s="976"/>
      <c r="PBN1" s="976"/>
      <c r="PBO1" s="976"/>
      <c r="PBP1" s="976"/>
      <c r="PBQ1" s="976"/>
      <c r="PBR1" s="976"/>
      <c r="PBS1" s="976"/>
      <c r="PBT1" s="976"/>
      <c r="PBU1" s="976"/>
      <c r="PBV1" s="976"/>
      <c r="PBW1" s="976"/>
      <c r="PBX1" s="976"/>
      <c r="PBY1" s="976"/>
      <c r="PBZ1" s="976"/>
      <c r="PCA1" s="976"/>
      <c r="PCB1" s="976"/>
      <c r="PCC1" s="976"/>
      <c r="PCD1" s="976"/>
      <c r="PCE1" s="976"/>
      <c r="PCF1" s="976"/>
      <c r="PCG1" s="976"/>
      <c r="PCH1" s="976"/>
      <c r="PCI1" s="976"/>
      <c r="PCJ1" s="976"/>
      <c r="PCK1" s="976"/>
      <c r="PCL1" s="976"/>
      <c r="PCM1" s="976"/>
      <c r="PCN1" s="976"/>
      <c r="PCO1" s="976"/>
      <c r="PCP1" s="976"/>
      <c r="PCQ1" s="976"/>
      <c r="PCR1" s="976"/>
      <c r="PCS1" s="976"/>
      <c r="PCT1" s="976"/>
      <c r="PCU1" s="976"/>
      <c r="PCV1" s="976"/>
      <c r="PCW1" s="976"/>
      <c r="PCX1" s="976"/>
      <c r="PCY1" s="976"/>
      <c r="PCZ1" s="976"/>
      <c r="PDA1" s="976"/>
      <c r="PDB1" s="976"/>
      <c r="PDC1" s="976"/>
      <c r="PDD1" s="976"/>
      <c r="PDE1" s="976"/>
      <c r="PDF1" s="976"/>
      <c r="PDG1" s="976"/>
      <c r="PDH1" s="976"/>
      <c r="PDI1" s="976"/>
      <c r="PDJ1" s="976"/>
      <c r="PDK1" s="976"/>
      <c r="PDL1" s="976"/>
      <c r="PDM1" s="976"/>
      <c r="PDN1" s="976"/>
      <c r="PDO1" s="976"/>
      <c r="PDP1" s="976"/>
      <c r="PDQ1" s="976"/>
      <c r="PDR1" s="976"/>
      <c r="PDS1" s="976"/>
      <c r="PDT1" s="976"/>
      <c r="PDU1" s="976"/>
      <c r="PDV1" s="976"/>
      <c r="PDW1" s="976"/>
      <c r="PDX1" s="976"/>
      <c r="PDY1" s="976"/>
      <c r="PDZ1" s="976"/>
      <c r="PEA1" s="976"/>
      <c r="PEB1" s="976"/>
      <c r="PEC1" s="976"/>
      <c r="PED1" s="976"/>
      <c r="PEE1" s="976"/>
      <c r="PEF1" s="976"/>
      <c r="PEG1" s="976"/>
      <c r="PEH1" s="976"/>
      <c r="PEI1" s="976"/>
      <c r="PEJ1" s="976"/>
      <c r="PEK1" s="976"/>
      <c r="PEL1" s="976"/>
      <c r="PEM1" s="976"/>
      <c r="PEN1" s="976"/>
      <c r="PEO1" s="976"/>
      <c r="PEP1" s="976"/>
      <c r="PEQ1" s="976"/>
      <c r="PER1" s="976"/>
      <c r="PES1" s="976"/>
      <c r="PET1" s="976"/>
      <c r="PEU1" s="976"/>
      <c r="PEV1" s="976"/>
      <c r="PEW1" s="976"/>
      <c r="PEX1" s="976"/>
      <c r="PEY1" s="976"/>
      <c r="PEZ1" s="976"/>
      <c r="PFA1" s="976"/>
      <c r="PFB1" s="976"/>
      <c r="PFC1" s="976"/>
      <c r="PFD1" s="976"/>
      <c r="PFE1" s="976"/>
      <c r="PFF1" s="976"/>
      <c r="PFG1" s="976"/>
      <c r="PFH1" s="976"/>
      <c r="PFI1" s="976"/>
      <c r="PFJ1" s="976"/>
      <c r="PFK1" s="976"/>
      <c r="PFL1" s="976"/>
      <c r="PFM1" s="976"/>
      <c r="PFN1" s="976"/>
      <c r="PFO1" s="976"/>
      <c r="PFP1" s="976"/>
      <c r="PFQ1" s="976"/>
      <c r="PFR1" s="976"/>
      <c r="PFS1" s="976"/>
      <c r="PFT1" s="976"/>
      <c r="PFU1" s="976"/>
      <c r="PFV1" s="976"/>
      <c r="PFW1" s="976"/>
      <c r="PFX1" s="976"/>
      <c r="PFY1" s="976"/>
      <c r="PFZ1" s="976"/>
      <c r="PGA1" s="976"/>
      <c r="PGB1" s="976"/>
      <c r="PGC1" s="976"/>
      <c r="PGD1" s="976"/>
      <c r="PGE1" s="976"/>
      <c r="PGF1" s="976"/>
      <c r="PGG1" s="976"/>
      <c r="PGH1" s="976"/>
      <c r="PGI1" s="976"/>
      <c r="PGJ1" s="976"/>
      <c r="PGK1" s="976"/>
      <c r="PGL1" s="976"/>
      <c r="PGM1" s="976"/>
      <c r="PGN1" s="976"/>
      <c r="PGO1" s="976"/>
      <c r="PGP1" s="976"/>
      <c r="PGQ1" s="976"/>
      <c r="PGR1" s="976"/>
      <c r="PGS1" s="976"/>
      <c r="PGT1" s="976"/>
      <c r="PGU1" s="976"/>
      <c r="PGV1" s="976"/>
      <c r="PGW1" s="976"/>
      <c r="PGX1" s="976"/>
      <c r="PGY1" s="976"/>
      <c r="PGZ1" s="976"/>
      <c r="PHA1" s="976"/>
      <c r="PHB1" s="976"/>
      <c r="PHC1" s="976"/>
      <c r="PHD1" s="976"/>
      <c r="PHE1" s="976"/>
      <c r="PHF1" s="976"/>
      <c r="PHG1" s="976"/>
      <c r="PHH1" s="976"/>
      <c r="PHI1" s="976"/>
      <c r="PHJ1" s="976"/>
      <c r="PHK1" s="976"/>
      <c r="PHL1" s="976"/>
      <c r="PHM1" s="976"/>
      <c r="PHN1" s="976"/>
      <c r="PHO1" s="976"/>
      <c r="PHP1" s="976"/>
      <c r="PHQ1" s="976"/>
      <c r="PHR1" s="976"/>
      <c r="PHS1" s="976"/>
      <c r="PHT1" s="976"/>
      <c r="PHU1" s="976"/>
      <c r="PHV1" s="976"/>
      <c r="PHW1" s="976"/>
      <c r="PHX1" s="976"/>
      <c r="PHY1" s="976"/>
      <c r="PHZ1" s="976"/>
      <c r="PIA1" s="976"/>
      <c r="PIB1" s="976"/>
      <c r="PIC1" s="976"/>
      <c r="PID1" s="976"/>
      <c r="PIE1" s="976"/>
      <c r="PIF1" s="976"/>
      <c r="PIG1" s="976"/>
      <c r="PIH1" s="976"/>
      <c r="PII1" s="976"/>
      <c r="PIJ1" s="976"/>
      <c r="PIK1" s="976"/>
      <c r="PIL1" s="976"/>
      <c r="PIM1" s="976"/>
      <c r="PIN1" s="976"/>
      <c r="PIO1" s="976"/>
      <c r="PIP1" s="976"/>
      <c r="PIQ1" s="976"/>
      <c r="PIR1" s="976"/>
      <c r="PIS1" s="976"/>
      <c r="PIT1" s="976"/>
      <c r="PIU1" s="976"/>
      <c r="PIV1" s="976"/>
      <c r="PIW1" s="976"/>
      <c r="PIX1" s="976"/>
      <c r="PIY1" s="976"/>
      <c r="PIZ1" s="976"/>
      <c r="PJA1" s="976"/>
      <c r="PJB1" s="976"/>
      <c r="PJC1" s="976"/>
      <c r="PJD1" s="976"/>
      <c r="PJE1" s="976"/>
      <c r="PJF1" s="976"/>
      <c r="PJG1" s="976"/>
      <c r="PJH1" s="976"/>
      <c r="PJI1" s="976"/>
      <c r="PJJ1" s="976"/>
      <c r="PJK1" s="976"/>
      <c r="PJL1" s="976"/>
      <c r="PJM1" s="976"/>
      <c r="PJN1" s="976"/>
      <c r="PJO1" s="976"/>
      <c r="PJP1" s="976"/>
      <c r="PJQ1" s="976"/>
      <c r="PJR1" s="976"/>
      <c r="PJS1" s="976"/>
      <c r="PJT1" s="976"/>
      <c r="PJU1" s="976"/>
      <c r="PJV1" s="976"/>
      <c r="PJW1" s="976"/>
      <c r="PJX1" s="976"/>
      <c r="PJY1" s="976"/>
      <c r="PJZ1" s="976"/>
      <c r="PKA1" s="976"/>
      <c r="PKB1" s="976"/>
      <c r="PKC1" s="976"/>
      <c r="PKD1" s="976"/>
      <c r="PKE1" s="976"/>
      <c r="PKF1" s="976"/>
      <c r="PKG1" s="976"/>
      <c r="PKH1" s="976"/>
      <c r="PKI1" s="976"/>
      <c r="PKJ1" s="976"/>
      <c r="PKK1" s="976"/>
      <c r="PKL1" s="976"/>
      <c r="PKM1" s="976"/>
      <c r="PKN1" s="976"/>
      <c r="PKO1" s="976"/>
      <c r="PKP1" s="976"/>
      <c r="PKQ1" s="976"/>
      <c r="PKR1" s="976"/>
      <c r="PKS1" s="976"/>
      <c r="PKT1" s="976"/>
      <c r="PKU1" s="976"/>
      <c r="PKV1" s="976"/>
      <c r="PKW1" s="976"/>
      <c r="PKX1" s="976"/>
      <c r="PKY1" s="976"/>
      <c r="PKZ1" s="976"/>
      <c r="PLA1" s="976"/>
      <c r="PLB1" s="976"/>
      <c r="PLC1" s="976"/>
      <c r="PLD1" s="976"/>
      <c r="PLE1" s="976"/>
      <c r="PLF1" s="976"/>
      <c r="PLG1" s="976"/>
      <c r="PLH1" s="976"/>
      <c r="PLI1" s="976"/>
      <c r="PLJ1" s="976"/>
      <c r="PLK1" s="976"/>
      <c r="PLL1" s="976"/>
      <c r="PLM1" s="976"/>
      <c r="PLN1" s="976"/>
      <c r="PLO1" s="976"/>
      <c r="PLP1" s="976"/>
      <c r="PLQ1" s="976"/>
      <c r="PLR1" s="976"/>
      <c r="PLS1" s="976"/>
      <c r="PLT1" s="976"/>
      <c r="PLU1" s="976"/>
      <c r="PLV1" s="976"/>
      <c r="PLW1" s="976"/>
      <c r="PLX1" s="976"/>
      <c r="PLY1" s="976"/>
      <c r="PLZ1" s="976"/>
      <c r="PMA1" s="976"/>
      <c r="PMB1" s="976"/>
      <c r="PMC1" s="976"/>
      <c r="PMD1" s="976"/>
      <c r="PME1" s="976"/>
      <c r="PMF1" s="976"/>
      <c r="PMG1" s="976"/>
      <c r="PMH1" s="976"/>
      <c r="PMI1" s="976"/>
      <c r="PMJ1" s="976"/>
      <c r="PMK1" s="976"/>
      <c r="PML1" s="976"/>
      <c r="PMM1" s="976"/>
      <c r="PMN1" s="976"/>
      <c r="PMO1" s="976"/>
      <c r="PMP1" s="976"/>
      <c r="PMQ1" s="976"/>
      <c r="PMR1" s="976"/>
      <c r="PMS1" s="976"/>
      <c r="PMT1" s="976"/>
      <c r="PMU1" s="976"/>
      <c r="PMV1" s="976"/>
      <c r="PMW1" s="976"/>
      <c r="PMX1" s="976"/>
      <c r="PMY1" s="976"/>
      <c r="PMZ1" s="976"/>
      <c r="PNA1" s="976"/>
      <c r="PNB1" s="976"/>
      <c r="PNC1" s="976"/>
      <c r="PND1" s="976"/>
      <c r="PNE1" s="976"/>
      <c r="PNF1" s="976"/>
      <c r="PNG1" s="976"/>
      <c r="PNH1" s="976"/>
      <c r="PNI1" s="976"/>
      <c r="PNJ1" s="976"/>
      <c r="PNK1" s="976"/>
      <c r="PNL1" s="976"/>
      <c r="PNM1" s="976"/>
      <c r="PNN1" s="976"/>
      <c r="PNO1" s="976"/>
      <c r="PNP1" s="976"/>
      <c r="PNQ1" s="976"/>
      <c r="PNR1" s="976"/>
      <c r="PNS1" s="976"/>
      <c r="PNT1" s="976"/>
      <c r="PNU1" s="976"/>
      <c r="PNV1" s="976"/>
      <c r="PNW1" s="976"/>
      <c r="PNX1" s="976"/>
      <c r="PNY1" s="976"/>
      <c r="PNZ1" s="976"/>
      <c r="POA1" s="976"/>
      <c r="POB1" s="976"/>
      <c r="POC1" s="976"/>
      <c r="POD1" s="976"/>
      <c r="POE1" s="976"/>
      <c r="POF1" s="976"/>
      <c r="POG1" s="976"/>
      <c r="POH1" s="976"/>
      <c r="POI1" s="976"/>
      <c r="POJ1" s="976"/>
      <c r="POK1" s="976"/>
      <c r="POL1" s="976"/>
      <c r="POM1" s="976"/>
      <c r="PON1" s="976"/>
      <c r="POO1" s="976"/>
      <c r="POP1" s="976"/>
      <c r="POQ1" s="976"/>
      <c r="POR1" s="976"/>
      <c r="POS1" s="976"/>
      <c r="POT1" s="976"/>
      <c r="POU1" s="976"/>
      <c r="POV1" s="976"/>
      <c r="POW1" s="976"/>
      <c r="POX1" s="976"/>
      <c r="POY1" s="976"/>
      <c r="POZ1" s="976"/>
      <c r="PPA1" s="976"/>
      <c r="PPB1" s="976"/>
      <c r="PPC1" s="976"/>
      <c r="PPD1" s="976"/>
      <c r="PPE1" s="976"/>
      <c r="PPF1" s="976"/>
      <c r="PPG1" s="976"/>
      <c r="PPH1" s="976"/>
      <c r="PPI1" s="976"/>
      <c r="PPJ1" s="976"/>
      <c r="PPK1" s="976"/>
      <c r="PPL1" s="976"/>
      <c r="PPM1" s="976"/>
      <c r="PPN1" s="976"/>
      <c r="PPO1" s="976"/>
      <c r="PPP1" s="976"/>
      <c r="PPQ1" s="976"/>
      <c r="PPR1" s="976"/>
      <c r="PPS1" s="976"/>
      <c r="PPT1" s="976"/>
      <c r="PPU1" s="976"/>
      <c r="PPV1" s="976"/>
      <c r="PPW1" s="976"/>
      <c r="PPX1" s="976"/>
      <c r="PPY1" s="976"/>
      <c r="PPZ1" s="976"/>
      <c r="PQA1" s="976"/>
      <c r="PQB1" s="976"/>
      <c r="PQC1" s="976"/>
      <c r="PQD1" s="976"/>
      <c r="PQE1" s="976"/>
      <c r="PQF1" s="976"/>
      <c r="PQG1" s="976"/>
      <c r="PQH1" s="976"/>
      <c r="PQI1" s="976"/>
      <c r="PQJ1" s="976"/>
      <c r="PQK1" s="976"/>
      <c r="PQL1" s="976"/>
      <c r="PQM1" s="976"/>
      <c r="PQN1" s="976"/>
      <c r="PQO1" s="976"/>
      <c r="PQP1" s="976"/>
      <c r="PQQ1" s="976"/>
      <c r="PQR1" s="976"/>
      <c r="PQS1" s="976"/>
      <c r="PQT1" s="976"/>
      <c r="PQU1" s="976"/>
      <c r="PQV1" s="976"/>
      <c r="PQW1" s="976"/>
      <c r="PQX1" s="976"/>
      <c r="PQY1" s="976"/>
      <c r="PQZ1" s="976"/>
      <c r="PRA1" s="976"/>
      <c r="PRB1" s="976"/>
      <c r="PRC1" s="976"/>
      <c r="PRD1" s="976"/>
      <c r="PRE1" s="976"/>
      <c r="PRF1" s="976"/>
      <c r="PRG1" s="976"/>
      <c r="PRH1" s="976"/>
      <c r="PRI1" s="976"/>
      <c r="PRJ1" s="976"/>
      <c r="PRK1" s="976"/>
      <c r="PRL1" s="976"/>
      <c r="PRM1" s="976"/>
      <c r="PRN1" s="976"/>
      <c r="PRO1" s="976"/>
      <c r="PRP1" s="976"/>
      <c r="PRQ1" s="976"/>
      <c r="PRR1" s="976"/>
      <c r="PRS1" s="976"/>
      <c r="PRT1" s="976"/>
      <c r="PRU1" s="976"/>
      <c r="PRV1" s="976"/>
      <c r="PRW1" s="976"/>
      <c r="PRX1" s="976"/>
      <c r="PRY1" s="976"/>
      <c r="PRZ1" s="976"/>
      <c r="PSA1" s="976"/>
      <c r="PSB1" s="976"/>
      <c r="PSC1" s="976"/>
      <c r="PSD1" s="976"/>
      <c r="PSE1" s="976"/>
      <c r="PSF1" s="976"/>
      <c r="PSG1" s="976"/>
      <c r="PSH1" s="976"/>
      <c r="PSI1" s="976"/>
      <c r="PSJ1" s="976"/>
      <c r="PSK1" s="976"/>
      <c r="PSL1" s="976"/>
      <c r="PSM1" s="976"/>
      <c r="PSN1" s="976"/>
      <c r="PSO1" s="976"/>
      <c r="PSP1" s="976"/>
      <c r="PSQ1" s="976"/>
      <c r="PSR1" s="976"/>
      <c r="PSS1" s="976"/>
      <c r="PST1" s="976"/>
      <c r="PSU1" s="976"/>
      <c r="PSV1" s="976"/>
      <c r="PSW1" s="976"/>
      <c r="PSX1" s="976"/>
      <c r="PSY1" s="976"/>
      <c r="PSZ1" s="976"/>
      <c r="PTA1" s="976"/>
      <c r="PTB1" s="976"/>
      <c r="PTC1" s="976"/>
      <c r="PTD1" s="976"/>
      <c r="PTE1" s="976"/>
      <c r="PTF1" s="976"/>
      <c r="PTG1" s="976"/>
      <c r="PTH1" s="976"/>
      <c r="PTI1" s="976"/>
      <c r="PTJ1" s="976"/>
      <c r="PTK1" s="976"/>
      <c r="PTL1" s="976"/>
      <c r="PTM1" s="976"/>
      <c r="PTN1" s="976"/>
      <c r="PTO1" s="976"/>
      <c r="PTP1" s="976"/>
      <c r="PTQ1" s="976"/>
      <c r="PTR1" s="976"/>
      <c r="PTS1" s="976"/>
      <c r="PTT1" s="976"/>
      <c r="PTU1" s="976"/>
      <c r="PTV1" s="976"/>
      <c r="PTW1" s="976"/>
      <c r="PTX1" s="976"/>
      <c r="PTY1" s="976"/>
      <c r="PTZ1" s="976"/>
      <c r="PUA1" s="976"/>
      <c r="PUB1" s="976"/>
      <c r="PUC1" s="976"/>
      <c r="PUD1" s="976"/>
      <c r="PUE1" s="976"/>
      <c r="PUF1" s="976"/>
      <c r="PUG1" s="976"/>
      <c r="PUH1" s="976"/>
      <c r="PUI1" s="976"/>
      <c r="PUJ1" s="976"/>
      <c r="PUK1" s="976"/>
      <c r="PUL1" s="976"/>
      <c r="PUM1" s="976"/>
      <c r="PUN1" s="976"/>
      <c r="PUO1" s="976"/>
      <c r="PUP1" s="976"/>
      <c r="PUQ1" s="976"/>
      <c r="PUR1" s="976"/>
      <c r="PUS1" s="976"/>
      <c r="PUT1" s="976"/>
      <c r="PUU1" s="976"/>
      <c r="PUV1" s="976"/>
      <c r="PUW1" s="976"/>
      <c r="PUX1" s="976"/>
      <c r="PUY1" s="976"/>
      <c r="PUZ1" s="976"/>
      <c r="PVA1" s="976"/>
      <c r="PVB1" s="976"/>
      <c r="PVC1" s="976"/>
      <c r="PVD1" s="976"/>
      <c r="PVE1" s="976"/>
      <c r="PVF1" s="976"/>
      <c r="PVG1" s="976"/>
      <c r="PVH1" s="976"/>
      <c r="PVI1" s="976"/>
      <c r="PVJ1" s="976"/>
      <c r="PVK1" s="976"/>
      <c r="PVL1" s="976"/>
      <c r="PVM1" s="976"/>
      <c r="PVN1" s="976"/>
      <c r="PVO1" s="976"/>
      <c r="PVP1" s="976"/>
      <c r="PVQ1" s="976"/>
      <c r="PVR1" s="976"/>
      <c r="PVS1" s="976"/>
      <c r="PVT1" s="976"/>
      <c r="PVU1" s="976"/>
      <c r="PVV1" s="976"/>
      <c r="PVW1" s="976"/>
      <c r="PVX1" s="976"/>
      <c r="PVY1" s="976"/>
      <c r="PVZ1" s="976"/>
      <c r="PWA1" s="976"/>
      <c r="PWB1" s="976"/>
      <c r="PWC1" s="976"/>
      <c r="PWD1" s="976"/>
      <c r="PWE1" s="976"/>
      <c r="PWF1" s="976"/>
      <c r="PWG1" s="976"/>
      <c r="PWH1" s="976"/>
      <c r="PWI1" s="976"/>
      <c r="PWJ1" s="976"/>
      <c r="PWK1" s="976"/>
      <c r="PWL1" s="976"/>
      <c r="PWM1" s="976"/>
      <c r="PWN1" s="976"/>
      <c r="PWO1" s="976"/>
      <c r="PWP1" s="976"/>
      <c r="PWQ1" s="976"/>
      <c r="PWR1" s="976"/>
      <c r="PWS1" s="976"/>
      <c r="PWT1" s="976"/>
      <c r="PWU1" s="976"/>
      <c r="PWV1" s="976"/>
      <c r="PWW1" s="976"/>
      <c r="PWX1" s="976"/>
      <c r="PWY1" s="976"/>
      <c r="PWZ1" s="976"/>
      <c r="PXA1" s="976"/>
      <c r="PXB1" s="976"/>
      <c r="PXC1" s="976"/>
      <c r="PXD1" s="976"/>
      <c r="PXE1" s="976"/>
      <c r="PXF1" s="976"/>
      <c r="PXG1" s="976"/>
      <c r="PXH1" s="976"/>
      <c r="PXI1" s="976"/>
      <c r="PXJ1" s="976"/>
      <c r="PXK1" s="976"/>
      <c r="PXL1" s="976"/>
      <c r="PXM1" s="976"/>
      <c r="PXN1" s="976"/>
      <c r="PXO1" s="976"/>
      <c r="PXP1" s="976"/>
      <c r="PXQ1" s="976"/>
      <c r="PXR1" s="976"/>
      <c r="PXS1" s="976"/>
      <c r="PXT1" s="976"/>
      <c r="PXU1" s="976"/>
      <c r="PXV1" s="976"/>
      <c r="PXW1" s="976"/>
      <c r="PXX1" s="976"/>
      <c r="PXY1" s="976"/>
      <c r="PXZ1" s="976"/>
      <c r="PYA1" s="976"/>
      <c r="PYB1" s="976"/>
      <c r="PYC1" s="976"/>
      <c r="PYD1" s="976"/>
      <c r="PYE1" s="976"/>
      <c r="PYF1" s="976"/>
      <c r="PYG1" s="976"/>
      <c r="PYH1" s="976"/>
      <c r="PYI1" s="976"/>
      <c r="PYJ1" s="976"/>
      <c r="PYK1" s="976"/>
      <c r="PYL1" s="976"/>
      <c r="PYM1" s="976"/>
      <c r="PYN1" s="976"/>
      <c r="PYO1" s="976"/>
      <c r="PYP1" s="976"/>
      <c r="PYQ1" s="976"/>
      <c r="PYR1" s="976"/>
      <c r="PYS1" s="976"/>
      <c r="PYT1" s="976"/>
      <c r="PYU1" s="976"/>
      <c r="PYV1" s="976"/>
      <c r="PYW1" s="976"/>
      <c r="PYX1" s="976"/>
      <c r="PYY1" s="976"/>
      <c r="PYZ1" s="976"/>
      <c r="PZA1" s="976"/>
      <c r="PZB1" s="976"/>
      <c r="PZC1" s="976"/>
      <c r="PZD1" s="976"/>
      <c r="PZE1" s="976"/>
      <c r="PZF1" s="976"/>
      <c r="PZG1" s="976"/>
      <c r="PZH1" s="976"/>
      <c r="PZI1" s="976"/>
      <c r="PZJ1" s="976"/>
      <c r="PZK1" s="976"/>
      <c r="PZL1" s="976"/>
      <c r="PZM1" s="976"/>
      <c r="PZN1" s="976"/>
      <c r="PZO1" s="976"/>
      <c r="PZP1" s="976"/>
      <c r="PZQ1" s="976"/>
      <c r="PZR1" s="976"/>
      <c r="PZS1" s="976"/>
      <c r="PZT1" s="976"/>
      <c r="PZU1" s="976"/>
      <c r="PZV1" s="976"/>
      <c r="PZW1" s="976"/>
      <c r="PZX1" s="976"/>
      <c r="PZY1" s="976"/>
      <c r="PZZ1" s="976"/>
      <c r="QAA1" s="976"/>
      <c r="QAB1" s="976"/>
      <c r="QAC1" s="976"/>
      <c r="QAD1" s="976"/>
      <c r="QAE1" s="976"/>
      <c r="QAF1" s="976"/>
      <c r="QAG1" s="976"/>
      <c r="QAH1" s="976"/>
      <c r="QAI1" s="976"/>
      <c r="QAJ1" s="976"/>
      <c r="QAK1" s="976"/>
      <c r="QAL1" s="976"/>
      <c r="QAM1" s="976"/>
      <c r="QAN1" s="976"/>
      <c r="QAO1" s="976"/>
      <c r="QAP1" s="976"/>
      <c r="QAQ1" s="976"/>
      <c r="QAR1" s="976"/>
      <c r="QAS1" s="976"/>
      <c r="QAT1" s="976"/>
      <c r="QAU1" s="976"/>
      <c r="QAV1" s="976"/>
      <c r="QAW1" s="976"/>
      <c r="QAX1" s="976"/>
      <c r="QAY1" s="976"/>
      <c r="QAZ1" s="976"/>
      <c r="QBA1" s="976"/>
      <c r="QBB1" s="976"/>
      <c r="QBC1" s="976"/>
      <c r="QBD1" s="976"/>
      <c r="QBE1" s="976"/>
      <c r="QBF1" s="976"/>
      <c r="QBG1" s="976"/>
      <c r="QBH1" s="976"/>
      <c r="QBI1" s="976"/>
      <c r="QBJ1" s="976"/>
      <c r="QBK1" s="976"/>
      <c r="QBL1" s="976"/>
      <c r="QBM1" s="976"/>
      <c r="QBN1" s="976"/>
      <c r="QBO1" s="976"/>
      <c r="QBP1" s="976"/>
      <c r="QBQ1" s="976"/>
      <c r="QBR1" s="976"/>
      <c r="QBS1" s="976"/>
      <c r="QBT1" s="976"/>
      <c r="QBU1" s="976"/>
      <c r="QBV1" s="976"/>
      <c r="QBW1" s="976"/>
      <c r="QBX1" s="976"/>
      <c r="QBY1" s="976"/>
      <c r="QBZ1" s="976"/>
      <c r="QCA1" s="976"/>
      <c r="QCB1" s="976"/>
      <c r="QCC1" s="976"/>
      <c r="QCD1" s="976"/>
      <c r="QCE1" s="976"/>
      <c r="QCF1" s="976"/>
      <c r="QCG1" s="976"/>
      <c r="QCH1" s="976"/>
      <c r="QCI1" s="976"/>
      <c r="QCJ1" s="976"/>
      <c r="QCK1" s="976"/>
      <c r="QCL1" s="976"/>
      <c r="QCM1" s="976"/>
      <c r="QCN1" s="976"/>
      <c r="QCO1" s="976"/>
      <c r="QCP1" s="976"/>
      <c r="QCQ1" s="976"/>
      <c r="QCR1" s="976"/>
      <c r="QCS1" s="976"/>
      <c r="QCT1" s="976"/>
      <c r="QCU1" s="976"/>
      <c r="QCV1" s="976"/>
      <c r="QCW1" s="976"/>
      <c r="QCX1" s="976"/>
      <c r="QCY1" s="976"/>
      <c r="QCZ1" s="976"/>
      <c r="QDA1" s="976"/>
      <c r="QDB1" s="976"/>
      <c r="QDC1" s="976"/>
      <c r="QDD1" s="976"/>
      <c r="QDE1" s="976"/>
      <c r="QDF1" s="976"/>
      <c r="QDG1" s="976"/>
      <c r="QDH1" s="976"/>
      <c r="QDI1" s="976"/>
      <c r="QDJ1" s="976"/>
      <c r="QDK1" s="976"/>
      <c r="QDL1" s="976"/>
      <c r="QDM1" s="976"/>
      <c r="QDN1" s="976"/>
      <c r="QDO1" s="976"/>
      <c r="QDP1" s="976"/>
      <c r="QDQ1" s="976"/>
      <c r="QDR1" s="976"/>
      <c r="QDS1" s="976"/>
      <c r="QDT1" s="976"/>
      <c r="QDU1" s="976"/>
      <c r="QDV1" s="976"/>
      <c r="QDW1" s="976"/>
      <c r="QDX1" s="976"/>
      <c r="QDY1" s="976"/>
      <c r="QDZ1" s="976"/>
      <c r="QEA1" s="976"/>
      <c r="QEB1" s="976"/>
      <c r="QEC1" s="976"/>
      <c r="QED1" s="976"/>
      <c r="QEE1" s="976"/>
      <c r="QEF1" s="976"/>
      <c r="QEG1" s="976"/>
      <c r="QEH1" s="976"/>
      <c r="QEI1" s="976"/>
      <c r="QEJ1" s="976"/>
      <c r="QEK1" s="976"/>
      <c r="QEL1" s="976"/>
      <c r="QEM1" s="976"/>
      <c r="QEN1" s="976"/>
      <c r="QEO1" s="976"/>
      <c r="QEP1" s="976"/>
      <c r="QEQ1" s="976"/>
      <c r="QER1" s="976"/>
      <c r="QES1" s="976"/>
      <c r="QET1" s="976"/>
      <c r="QEU1" s="976"/>
      <c r="QEV1" s="976"/>
      <c r="QEW1" s="976"/>
      <c r="QEX1" s="976"/>
      <c r="QEY1" s="976"/>
      <c r="QEZ1" s="976"/>
      <c r="QFA1" s="976"/>
      <c r="QFB1" s="976"/>
      <c r="QFC1" s="976"/>
      <c r="QFD1" s="976"/>
      <c r="QFE1" s="976"/>
      <c r="QFF1" s="976"/>
      <c r="QFG1" s="976"/>
      <c r="QFH1" s="976"/>
      <c r="QFI1" s="976"/>
      <c r="QFJ1" s="976"/>
      <c r="QFK1" s="976"/>
      <c r="QFL1" s="976"/>
      <c r="QFM1" s="976"/>
      <c r="QFN1" s="976"/>
      <c r="QFO1" s="976"/>
      <c r="QFP1" s="976"/>
      <c r="QFQ1" s="976"/>
      <c r="QFR1" s="976"/>
      <c r="QFS1" s="976"/>
      <c r="QFT1" s="976"/>
      <c r="QFU1" s="976"/>
      <c r="QFV1" s="976"/>
      <c r="QFW1" s="976"/>
      <c r="QFX1" s="976"/>
      <c r="QFY1" s="976"/>
      <c r="QFZ1" s="976"/>
      <c r="QGA1" s="976"/>
      <c r="QGB1" s="976"/>
      <c r="QGC1" s="976"/>
      <c r="QGD1" s="976"/>
      <c r="QGE1" s="976"/>
      <c r="QGF1" s="976"/>
      <c r="QGG1" s="976"/>
      <c r="QGH1" s="976"/>
      <c r="QGI1" s="976"/>
      <c r="QGJ1" s="976"/>
      <c r="QGK1" s="976"/>
      <c r="QGL1" s="976"/>
      <c r="QGM1" s="976"/>
      <c r="QGN1" s="976"/>
      <c r="QGO1" s="976"/>
      <c r="QGP1" s="976"/>
      <c r="QGQ1" s="976"/>
      <c r="QGR1" s="976"/>
      <c r="QGS1" s="976"/>
      <c r="QGT1" s="976"/>
      <c r="QGU1" s="976"/>
      <c r="QGV1" s="976"/>
      <c r="QGW1" s="976"/>
      <c r="QGX1" s="976"/>
      <c r="QGY1" s="976"/>
      <c r="QGZ1" s="976"/>
      <c r="QHA1" s="976"/>
      <c r="QHB1" s="976"/>
      <c r="QHC1" s="976"/>
      <c r="QHD1" s="976"/>
      <c r="QHE1" s="976"/>
      <c r="QHF1" s="976"/>
      <c r="QHG1" s="976"/>
      <c r="QHH1" s="976"/>
      <c r="QHI1" s="976"/>
      <c r="QHJ1" s="976"/>
      <c r="QHK1" s="976"/>
      <c r="QHL1" s="976"/>
      <c r="QHM1" s="976"/>
      <c r="QHN1" s="976"/>
      <c r="QHO1" s="976"/>
      <c r="QHP1" s="976"/>
      <c r="QHQ1" s="976"/>
      <c r="QHR1" s="976"/>
      <c r="QHS1" s="976"/>
      <c r="QHT1" s="976"/>
      <c r="QHU1" s="976"/>
      <c r="QHV1" s="976"/>
      <c r="QHW1" s="976"/>
      <c r="QHX1" s="976"/>
      <c r="QHY1" s="976"/>
      <c r="QHZ1" s="976"/>
      <c r="QIA1" s="976"/>
      <c r="QIB1" s="976"/>
      <c r="QIC1" s="976"/>
      <c r="QID1" s="976"/>
      <c r="QIE1" s="976"/>
      <c r="QIF1" s="976"/>
      <c r="QIG1" s="976"/>
      <c r="QIH1" s="976"/>
      <c r="QII1" s="976"/>
      <c r="QIJ1" s="976"/>
      <c r="QIK1" s="976"/>
      <c r="QIL1" s="976"/>
      <c r="QIM1" s="976"/>
      <c r="QIN1" s="976"/>
      <c r="QIO1" s="976"/>
      <c r="QIP1" s="976"/>
      <c r="QIQ1" s="976"/>
      <c r="QIR1" s="976"/>
      <c r="QIS1" s="976"/>
      <c r="QIT1" s="976"/>
      <c r="QIU1" s="976"/>
      <c r="QIV1" s="976"/>
      <c r="QIW1" s="976"/>
      <c r="QIX1" s="976"/>
      <c r="QIY1" s="976"/>
      <c r="QIZ1" s="976"/>
      <c r="QJA1" s="976"/>
      <c r="QJB1" s="976"/>
      <c r="QJC1" s="976"/>
      <c r="QJD1" s="976"/>
      <c r="QJE1" s="976"/>
      <c r="QJF1" s="976"/>
      <c r="QJG1" s="976"/>
      <c r="QJH1" s="976"/>
      <c r="QJI1" s="976"/>
      <c r="QJJ1" s="976"/>
      <c r="QJK1" s="976"/>
      <c r="QJL1" s="976"/>
      <c r="QJM1" s="976"/>
      <c r="QJN1" s="976"/>
      <c r="QJO1" s="976"/>
      <c r="QJP1" s="976"/>
      <c r="QJQ1" s="976"/>
      <c r="QJR1" s="976"/>
      <c r="QJS1" s="976"/>
      <c r="QJT1" s="976"/>
      <c r="QJU1" s="976"/>
      <c r="QJV1" s="976"/>
      <c r="QJW1" s="976"/>
      <c r="QJX1" s="976"/>
      <c r="QJY1" s="976"/>
      <c r="QJZ1" s="976"/>
      <c r="QKA1" s="976"/>
      <c r="QKB1" s="976"/>
      <c r="QKC1" s="976"/>
      <c r="QKD1" s="976"/>
      <c r="QKE1" s="976"/>
      <c r="QKF1" s="976"/>
      <c r="QKG1" s="976"/>
      <c r="QKH1" s="976"/>
      <c r="QKI1" s="976"/>
      <c r="QKJ1" s="976"/>
      <c r="QKK1" s="976"/>
      <c r="QKL1" s="976"/>
      <c r="QKM1" s="976"/>
      <c r="QKN1" s="976"/>
      <c r="QKO1" s="976"/>
      <c r="QKP1" s="976"/>
      <c r="QKQ1" s="976"/>
      <c r="QKR1" s="976"/>
      <c r="QKS1" s="976"/>
      <c r="QKT1" s="976"/>
      <c r="QKU1" s="976"/>
      <c r="QKV1" s="976"/>
      <c r="QKW1" s="976"/>
      <c r="QKX1" s="976"/>
      <c r="QKY1" s="976"/>
      <c r="QKZ1" s="976"/>
      <c r="QLA1" s="976"/>
      <c r="QLB1" s="976"/>
      <c r="QLC1" s="976"/>
      <c r="QLD1" s="976"/>
      <c r="QLE1" s="976"/>
      <c r="QLF1" s="976"/>
      <c r="QLG1" s="976"/>
      <c r="QLH1" s="976"/>
      <c r="QLI1" s="976"/>
      <c r="QLJ1" s="976"/>
      <c r="QLK1" s="976"/>
      <c r="QLL1" s="976"/>
      <c r="QLM1" s="976"/>
      <c r="QLN1" s="976"/>
      <c r="QLO1" s="976"/>
      <c r="QLP1" s="976"/>
      <c r="QLQ1" s="976"/>
      <c r="QLR1" s="976"/>
      <c r="QLS1" s="976"/>
      <c r="QLT1" s="976"/>
      <c r="QLU1" s="976"/>
      <c r="QLV1" s="976"/>
      <c r="QLW1" s="976"/>
      <c r="QLX1" s="976"/>
      <c r="QLY1" s="976"/>
      <c r="QLZ1" s="976"/>
      <c r="QMA1" s="976"/>
      <c r="QMB1" s="976"/>
      <c r="QMC1" s="976"/>
      <c r="QMD1" s="976"/>
      <c r="QME1" s="976"/>
      <c r="QMF1" s="976"/>
      <c r="QMG1" s="976"/>
      <c r="QMH1" s="976"/>
      <c r="QMI1" s="976"/>
      <c r="QMJ1" s="976"/>
      <c r="QMK1" s="976"/>
      <c r="QML1" s="976"/>
      <c r="QMM1" s="976"/>
      <c r="QMN1" s="976"/>
      <c r="QMO1" s="976"/>
      <c r="QMP1" s="976"/>
      <c r="QMQ1" s="976"/>
      <c r="QMR1" s="976"/>
      <c r="QMS1" s="976"/>
      <c r="QMT1" s="976"/>
      <c r="QMU1" s="976"/>
      <c r="QMV1" s="976"/>
      <c r="QMW1" s="976"/>
      <c r="QMX1" s="976"/>
      <c r="QMY1" s="976"/>
      <c r="QMZ1" s="976"/>
      <c r="QNA1" s="976"/>
      <c r="QNB1" s="976"/>
      <c r="QNC1" s="976"/>
      <c r="QND1" s="976"/>
      <c r="QNE1" s="976"/>
      <c r="QNF1" s="976"/>
      <c r="QNG1" s="976"/>
      <c r="QNH1" s="976"/>
      <c r="QNI1" s="976"/>
      <c r="QNJ1" s="976"/>
      <c r="QNK1" s="976"/>
      <c r="QNL1" s="976"/>
      <c r="QNM1" s="976"/>
      <c r="QNN1" s="976"/>
      <c r="QNO1" s="976"/>
      <c r="QNP1" s="976"/>
      <c r="QNQ1" s="976"/>
      <c r="QNR1" s="976"/>
      <c r="QNS1" s="976"/>
      <c r="QNT1" s="976"/>
      <c r="QNU1" s="976"/>
      <c r="QNV1" s="976"/>
      <c r="QNW1" s="976"/>
      <c r="QNX1" s="976"/>
      <c r="QNY1" s="976"/>
      <c r="QNZ1" s="976"/>
      <c r="QOA1" s="976"/>
      <c r="QOB1" s="976"/>
      <c r="QOC1" s="976"/>
      <c r="QOD1" s="976"/>
      <c r="QOE1" s="976"/>
      <c r="QOF1" s="976"/>
      <c r="QOG1" s="976"/>
      <c r="QOH1" s="976"/>
      <c r="QOI1" s="976"/>
      <c r="QOJ1" s="976"/>
      <c r="QOK1" s="976"/>
      <c r="QOL1" s="976"/>
      <c r="QOM1" s="976"/>
      <c r="QON1" s="976"/>
      <c r="QOO1" s="976"/>
      <c r="QOP1" s="976"/>
      <c r="QOQ1" s="976"/>
      <c r="QOR1" s="976"/>
      <c r="QOS1" s="976"/>
      <c r="QOT1" s="976"/>
      <c r="QOU1" s="976"/>
      <c r="QOV1" s="976"/>
      <c r="QOW1" s="976"/>
      <c r="QOX1" s="976"/>
      <c r="QOY1" s="976"/>
      <c r="QOZ1" s="976"/>
      <c r="QPA1" s="976"/>
      <c r="QPB1" s="976"/>
      <c r="QPC1" s="976"/>
      <c r="QPD1" s="976"/>
      <c r="QPE1" s="976"/>
      <c r="QPF1" s="976"/>
      <c r="QPG1" s="976"/>
      <c r="QPH1" s="976"/>
      <c r="QPI1" s="976"/>
      <c r="QPJ1" s="976"/>
      <c r="QPK1" s="976"/>
      <c r="QPL1" s="976"/>
      <c r="QPM1" s="976"/>
      <c r="QPN1" s="976"/>
      <c r="QPO1" s="976"/>
      <c r="QPP1" s="976"/>
      <c r="QPQ1" s="976"/>
      <c r="QPR1" s="976"/>
      <c r="QPS1" s="976"/>
      <c r="QPT1" s="976"/>
      <c r="QPU1" s="976"/>
      <c r="QPV1" s="976"/>
      <c r="QPW1" s="976"/>
      <c r="QPX1" s="976"/>
      <c r="QPY1" s="976"/>
      <c r="QPZ1" s="976"/>
      <c r="QQA1" s="976"/>
      <c r="QQB1" s="976"/>
      <c r="QQC1" s="976"/>
      <c r="QQD1" s="976"/>
      <c r="QQE1" s="976"/>
      <c r="QQF1" s="976"/>
      <c r="QQG1" s="976"/>
      <c r="QQH1" s="976"/>
      <c r="QQI1" s="976"/>
      <c r="QQJ1" s="976"/>
      <c r="QQK1" s="976"/>
      <c r="QQL1" s="976"/>
      <c r="QQM1" s="976"/>
      <c r="QQN1" s="976"/>
      <c r="QQO1" s="976"/>
      <c r="QQP1" s="976"/>
      <c r="QQQ1" s="976"/>
      <c r="QQR1" s="976"/>
      <c r="QQS1" s="976"/>
      <c r="QQT1" s="976"/>
      <c r="QQU1" s="976"/>
      <c r="QQV1" s="976"/>
      <c r="QQW1" s="976"/>
      <c r="QQX1" s="976"/>
      <c r="QQY1" s="976"/>
      <c r="QQZ1" s="976"/>
      <c r="QRA1" s="976"/>
      <c r="QRB1" s="976"/>
      <c r="QRC1" s="976"/>
      <c r="QRD1" s="976"/>
      <c r="QRE1" s="976"/>
      <c r="QRF1" s="976"/>
      <c r="QRG1" s="976"/>
      <c r="QRH1" s="976"/>
      <c r="QRI1" s="976"/>
      <c r="QRJ1" s="976"/>
      <c r="QRK1" s="976"/>
      <c r="QRL1" s="976"/>
      <c r="QRM1" s="976"/>
      <c r="QRN1" s="976"/>
      <c r="QRO1" s="976"/>
      <c r="QRP1" s="976"/>
      <c r="QRQ1" s="976"/>
      <c r="QRR1" s="976"/>
      <c r="QRS1" s="976"/>
      <c r="QRT1" s="976"/>
      <c r="QRU1" s="976"/>
      <c r="QRV1" s="976"/>
      <c r="QRW1" s="976"/>
      <c r="QRX1" s="976"/>
      <c r="QRY1" s="976"/>
      <c r="QRZ1" s="976"/>
      <c r="QSA1" s="976"/>
      <c r="QSB1" s="976"/>
      <c r="QSC1" s="976"/>
      <c r="QSD1" s="976"/>
      <c r="QSE1" s="976"/>
      <c r="QSF1" s="976"/>
      <c r="QSG1" s="976"/>
      <c r="QSH1" s="976"/>
      <c r="QSI1" s="976"/>
      <c r="QSJ1" s="976"/>
      <c r="QSK1" s="976"/>
      <c r="QSL1" s="976"/>
      <c r="QSM1" s="976"/>
      <c r="QSN1" s="976"/>
      <c r="QSO1" s="976"/>
      <c r="QSP1" s="976"/>
      <c r="QSQ1" s="976"/>
      <c r="QSR1" s="976"/>
      <c r="QSS1" s="976"/>
      <c r="QST1" s="976"/>
      <c r="QSU1" s="976"/>
      <c r="QSV1" s="976"/>
      <c r="QSW1" s="976"/>
      <c r="QSX1" s="976"/>
      <c r="QSY1" s="976"/>
      <c r="QSZ1" s="976"/>
      <c r="QTA1" s="976"/>
      <c r="QTB1" s="976"/>
      <c r="QTC1" s="976"/>
      <c r="QTD1" s="976"/>
      <c r="QTE1" s="976"/>
      <c r="QTF1" s="976"/>
      <c r="QTG1" s="976"/>
      <c r="QTH1" s="976"/>
      <c r="QTI1" s="976"/>
      <c r="QTJ1" s="976"/>
      <c r="QTK1" s="976"/>
      <c r="QTL1" s="976"/>
      <c r="QTM1" s="976"/>
      <c r="QTN1" s="976"/>
      <c r="QTO1" s="976"/>
      <c r="QTP1" s="976"/>
      <c r="QTQ1" s="976"/>
      <c r="QTR1" s="976"/>
      <c r="QTS1" s="976"/>
      <c r="QTT1" s="976"/>
      <c r="QTU1" s="976"/>
      <c r="QTV1" s="976"/>
      <c r="QTW1" s="976"/>
      <c r="QTX1" s="976"/>
      <c r="QTY1" s="976"/>
      <c r="QTZ1" s="976"/>
      <c r="QUA1" s="976"/>
      <c r="QUB1" s="976"/>
      <c r="QUC1" s="976"/>
      <c r="QUD1" s="976"/>
      <c r="QUE1" s="976"/>
      <c r="QUF1" s="976"/>
      <c r="QUG1" s="976"/>
      <c r="QUH1" s="976"/>
      <c r="QUI1" s="976"/>
      <c r="QUJ1" s="976"/>
      <c r="QUK1" s="976"/>
      <c r="QUL1" s="976"/>
      <c r="QUM1" s="976"/>
      <c r="QUN1" s="976"/>
      <c r="QUO1" s="976"/>
      <c r="QUP1" s="976"/>
      <c r="QUQ1" s="976"/>
      <c r="QUR1" s="976"/>
      <c r="QUS1" s="976"/>
      <c r="QUT1" s="976"/>
      <c r="QUU1" s="976"/>
      <c r="QUV1" s="976"/>
      <c r="QUW1" s="976"/>
      <c r="QUX1" s="976"/>
      <c r="QUY1" s="976"/>
      <c r="QUZ1" s="976"/>
      <c r="QVA1" s="976"/>
      <c r="QVB1" s="976"/>
      <c r="QVC1" s="976"/>
      <c r="QVD1" s="976"/>
      <c r="QVE1" s="976"/>
      <c r="QVF1" s="976"/>
      <c r="QVG1" s="976"/>
      <c r="QVH1" s="976"/>
      <c r="QVI1" s="976"/>
      <c r="QVJ1" s="976"/>
      <c r="QVK1" s="976"/>
      <c r="QVL1" s="976"/>
      <c r="QVM1" s="976"/>
      <c r="QVN1" s="976"/>
      <c r="QVO1" s="976"/>
      <c r="QVP1" s="976"/>
      <c r="QVQ1" s="976"/>
      <c r="QVR1" s="976"/>
      <c r="QVS1" s="976"/>
      <c r="QVT1" s="976"/>
      <c r="QVU1" s="976"/>
      <c r="QVV1" s="976"/>
      <c r="QVW1" s="976"/>
      <c r="QVX1" s="976"/>
      <c r="QVY1" s="976"/>
      <c r="QVZ1" s="976"/>
      <c r="QWA1" s="976"/>
      <c r="QWB1" s="976"/>
      <c r="QWC1" s="976"/>
      <c r="QWD1" s="976"/>
      <c r="QWE1" s="976"/>
      <c r="QWF1" s="976"/>
      <c r="QWG1" s="976"/>
      <c r="QWH1" s="976"/>
      <c r="QWI1" s="976"/>
      <c r="QWJ1" s="976"/>
      <c r="QWK1" s="976"/>
      <c r="QWL1" s="976"/>
      <c r="QWM1" s="976"/>
      <c r="QWN1" s="976"/>
      <c r="QWO1" s="976"/>
      <c r="QWP1" s="976"/>
      <c r="QWQ1" s="976"/>
      <c r="QWR1" s="976"/>
      <c r="QWS1" s="976"/>
      <c r="QWT1" s="976"/>
      <c r="QWU1" s="976"/>
      <c r="QWV1" s="976"/>
      <c r="QWW1" s="976"/>
      <c r="QWX1" s="976"/>
      <c r="QWY1" s="976"/>
      <c r="QWZ1" s="976"/>
      <c r="QXA1" s="976"/>
      <c r="QXB1" s="976"/>
      <c r="QXC1" s="976"/>
      <c r="QXD1" s="976"/>
      <c r="QXE1" s="976"/>
      <c r="QXF1" s="976"/>
      <c r="QXG1" s="976"/>
      <c r="QXH1" s="976"/>
      <c r="QXI1" s="976"/>
      <c r="QXJ1" s="976"/>
      <c r="QXK1" s="976"/>
      <c r="QXL1" s="976"/>
      <c r="QXM1" s="976"/>
      <c r="QXN1" s="976"/>
      <c r="QXO1" s="976"/>
      <c r="QXP1" s="976"/>
      <c r="QXQ1" s="976"/>
      <c r="QXR1" s="976"/>
      <c r="QXS1" s="976"/>
      <c r="QXT1" s="976"/>
      <c r="QXU1" s="976"/>
      <c r="QXV1" s="976"/>
      <c r="QXW1" s="976"/>
      <c r="QXX1" s="976"/>
      <c r="QXY1" s="976"/>
      <c r="QXZ1" s="976"/>
      <c r="QYA1" s="976"/>
      <c r="QYB1" s="976"/>
      <c r="QYC1" s="976"/>
      <c r="QYD1" s="976"/>
      <c r="QYE1" s="976"/>
      <c r="QYF1" s="976"/>
      <c r="QYG1" s="976"/>
      <c r="QYH1" s="976"/>
      <c r="QYI1" s="976"/>
      <c r="QYJ1" s="976"/>
      <c r="QYK1" s="976"/>
      <c r="QYL1" s="976"/>
      <c r="QYM1" s="976"/>
      <c r="QYN1" s="976"/>
      <c r="QYO1" s="976"/>
      <c r="QYP1" s="976"/>
      <c r="QYQ1" s="976"/>
      <c r="QYR1" s="976"/>
      <c r="QYS1" s="976"/>
      <c r="QYT1" s="976"/>
      <c r="QYU1" s="976"/>
      <c r="QYV1" s="976"/>
      <c r="QYW1" s="976"/>
      <c r="QYX1" s="976"/>
      <c r="QYY1" s="976"/>
      <c r="QYZ1" s="976"/>
      <c r="QZA1" s="976"/>
      <c r="QZB1" s="976"/>
      <c r="QZC1" s="976"/>
      <c r="QZD1" s="976"/>
      <c r="QZE1" s="976"/>
      <c r="QZF1" s="976"/>
      <c r="QZG1" s="976"/>
      <c r="QZH1" s="976"/>
      <c r="QZI1" s="976"/>
      <c r="QZJ1" s="976"/>
      <c r="QZK1" s="976"/>
      <c r="QZL1" s="976"/>
      <c r="QZM1" s="976"/>
      <c r="QZN1" s="976"/>
      <c r="QZO1" s="976"/>
      <c r="QZP1" s="976"/>
      <c r="QZQ1" s="976"/>
      <c r="QZR1" s="976"/>
      <c r="QZS1" s="976"/>
      <c r="QZT1" s="976"/>
      <c r="QZU1" s="976"/>
      <c r="QZV1" s="976"/>
      <c r="QZW1" s="976"/>
      <c r="QZX1" s="976"/>
      <c r="QZY1" s="976"/>
      <c r="QZZ1" s="976"/>
      <c r="RAA1" s="976"/>
      <c r="RAB1" s="976"/>
      <c r="RAC1" s="976"/>
      <c r="RAD1" s="976"/>
      <c r="RAE1" s="976"/>
      <c r="RAF1" s="976"/>
      <c r="RAG1" s="976"/>
      <c r="RAH1" s="976"/>
      <c r="RAI1" s="976"/>
      <c r="RAJ1" s="976"/>
      <c r="RAK1" s="976"/>
      <c r="RAL1" s="976"/>
      <c r="RAM1" s="976"/>
      <c r="RAN1" s="976"/>
      <c r="RAO1" s="976"/>
      <c r="RAP1" s="976"/>
      <c r="RAQ1" s="976"/>
      <c r="RAR1" s="976"/>
      <c r="RAS1" s="976"/>
      <c r="RAT1" s="976"/>
      <c r="RAU1" s="976"/>
      <c r="RAV1" s="976"/>
      <c r="RAW1" s="976"/>
      <c r="RAX1" s="976"/>
      <c r="RAY1" s="976"/>
      <c r="RAZ1" s="976"/>
      <c r="RBA1" s="976"/>
      <c r="RBB1" s="976"/>
      <c r="RBC1" s="976"/>
      <c r="RBD1" s="976"/>
      <c r="RBE1" s="976"/>
      <c r="RBF1" s="976"/>
      <c r="RBG1" s="976"/>
      <c r="RBH1" s="976"/>
      <c r="RBI1" s="976"/>
      <c r="RBJ1" s="976"/>
      <c r="RBK1" s="976"/>
      <c r="RBL1" s="976"/>
      <c r="RBM1" s="976"/>
      <c r="RBN1" s="976"/>
      <c r="RBO1" s="976"/>
      <c r="RBP1" s="976"/>
      <c r="RBQ1" s="976"/>
      <c r="RBR1" s="976"/>
      <c r="RBS1" s="976"/>
      <c r="RBT1" s="976"/>
      <c r="RBU1" s="976"/>
      <c r="RBV1" s="976"/>
      <c r="RBW1" s="976"/>
      <c r="RBX1" s="976"/>
      <c r="RBY1" s="976"/>
      <c r="RBZ1" s="976"/>
      <c r="RCA1" s="976"/>
      <c r="RCB1" s="976"/>
      <c r="RCC1" s="976"/>
      <c r="RCD1" s="976"/>
      <c r="RCE1" s="976"/>
      <c r="RCF1" s="976"/>
      <c r="RCG1" s="976"/>
      <c r="RCH1" s="976"/>
      <c r="RCI1" s="976"/>
      <c r="RCJ1" s="976"/>
      <c r="RCK1" s="976"/>
      <c r="RCL1" s="976"/>
      <c r="RCM1" s="976"/>
      <c r="RCN1" s="976"/>
      <c r="RCO1" s="976"/>
      <c r="RCP1" s="976"/>
      <c r="RCQ1" s="976"/>
      <c r="RCR1" s="976"/>
      <c r="RCS1" s="976"/>
      <c r="RCT1" s="976"/>
      <c r="RCU1" s="976"/>
      <c r="RCV1" s="976"/>
      <c r="RCW1" s="976"/>
      <c r="RCX1" s="976"/>
      <c r="RCY1" s="976"/>
      <c r="RCZ1" s="976"/>
      <c r="RDA1" s="976"/>
      <c r="RDB1" s="976"/>
      <c r="RDC1" s="976"/>
      <c r="RDD1" s="976"/>
      <c r="RDE1" s="976"/>
      <c r="RDF1" s="976"/>
      <c r="RDG1" s="976"/>
      <c r="RDH1" s="976"/>
      <c r="RDI1" s="976"/>
      <c r="RDJ1" s="976"/>
      <c r="RDK1" s="976"/>
      <c r="RDL1" s="976"/>
      <c r="RDM1" s="976"/>
      <c r="RDN1" s="976"/>
      <c r="RDO1" s="976"/>
      <c r="RDP1" s="976"/>
      <c r="RDQ1" s="976"/>
      <c r="RDR1" s="976"/>
      <c r="RDS1" s="976"/>
      <c r="RDT1" s="976"/>
      <c r="RDU1" s="976"/>
      <c r="RDV1" s="976"/>
      <c r="RDW1" s="976"/>
      <c r="RDX1" s="976"/>
      <c r="RDY1" s="976"/>
      <c r="RDZ1" s="976"/>
      <c r="REA1" s="976"/>
      <c r="REB1" s="976"/>
      <c r="REC1" s="976"/>
      <c r="RED1" s="976"/>
      <c r="REE1" s="976"/>
      <c r="REF1" s="976"/>
      <c r="REG1" s="976"/>
      <c r="REH1" s="976"/>
      <c r="REI1" s="976"/>
      <c r="REJ1" s="976"/>
      <c r="REK1" s="976"/>
      <c r="REL1" s="976"/>
      <c r="REM1" s="976"/>
      <c r="REN1" s="976"/>
      <c r="REO1" s="976"/>
      <c r="REP1" s="976"/>
      <c r="REQ1" s="976"/>
      <c r="RER1" s="976"/>
      <c r="RES1" s="976"/>
      <c r="RET1" s="976"/>
      <c r="REU1" s="976"/>
      <c r="REV1" s="976"/>
      <c r="REW1" s="976"/>
      <c r="REX1" s="976"/>
      <c r="REY1" s="976"/>
      <c r="REZ1" s="976"/>
      <c r="RFA1" s="976"/>
      <c r="RFB1" s="976"/>
      <c r="RFC1" s="976"/>
      <c r="RFD1" s="976"/>
      <c r="RFE1" s="976"/>
      <c r="RFF1" s="976"/>
      <c r="RFG1" s="976"/>
      <c r="RFH1" s="976"/>
      <c r="RFI1" s="976"/>
      <c r="RFJ1" s="976"/>
      <c r="RFK1" s="976"/>
      <c r="RFL1" s="976"/>
      <c r="RFM1" s="976"/>
      <c r="RFN1" s="976"/>
      <c r="RFO1" s="976"/>
      <c r="RFP1" s="976"/>
      <c r="RFQ1" s="976"/>
      <c r="RFR1" s="976"/>
      <c r="RFS1" s="976"/>
      <c r="RFT1" s="976"/>
      <c r="RFU1" s="976"/>
      <c r="RFV1" s="976"/>
      <c r="RFW1" s="976"/>
      <c r="RFX1" s="976"/>
      <c r="RFY1" s="976"/>
      <c r="RFZ1" s="976"/>
      <c r="RGA1" s="976"/>
      <c r="RGB1" s="976"/>
      <c r="RGC1" s="976"/>
      <c r="RGD1" s="976"/>
      <c r="RGE1" s="976"/>
      <c r="RGF1" s="976"/>
      <c r="RGG1" s="976"/>
      <c r="RGH1" s="976"/>
      <c r="RGI1" s="976"/>
      <c r="RGJ1" s="976"/>
      <c r="RGK1" s="976"/>
      <c r="RGL1" s="976"/>
      <c r="RGM1" s="976"/>
      <c r="RGN1" s="976"/>
      <c r="RGO1" s="976"/>
      <c r="RGP1" s="976"/>
      <c r="RGQ1" s="976"/>
      <c r="RGR1" s="976"/>
      <c r="RGS1" s="976"/>
      <c r="RGT1" s="976"/>
      <c r="RGU1" s="976"/>
      <c r="RGV1" s="976"/>
      <c r="RGW1" s="976"/>
      <c r="RGX1" s="976"/>
      <c r="RGY1" s="976"/>
      <c r="RGZ1" s="976"/>
      <c r="RHA1" s="976"/>
      <c r="RHB1" s="976"/>
      <c r="RHC1" s="976"/>
      <c r="RHD1" s="976"/>
      <c r="RHE1" s="976"/>
      <c r="RHF1" s="976"/>
      <c r="RHG1" s="976"/>
      <c r="RHH1" s="976"/>
      <c r="RHI1" s="976"/>
      <c r="RHJ1" s="976"/>
      <c r="RHK1" s="976"/>
      <c r="RHL1" s="976"/>
      <c r="RHM1" s="976"/>
      <c r="RHN1" s="976"/>
      <c r="RHO1" s="976"/>
      <c r="RHP1" s="976"/>
      <c r="RHQ1" s="976"/>
      <c r="RHR1" s="976"/>
      <c r="RHS1" s="976"/>
      <c r="RHT1" s="976"/>
      <c r="RHU1" s="976"/>
      <c r="RHV1" s="976"/>
      <c r="RHW1" s="976"/>
      <c r="RHX1" s="976"/>
      <c r="RHY1" s="976"/>
      <c r="RHZ1" s="976"/>
      <c r="RIA1" s="976"/>
      <c r="RIB1" s="976"/>
      <c r="RIC1" s="976"/>
      <c r="RID1" s="976"/>
      <c r="RIE1" s="976"/>
      <c r="RIF1" s="976"/>
      <c r="RIG1" s="976"/>
      <c r="RIH1" s="976"/>
      <c r="RII1" s="976"/>
      <c r="RIJ1" s="976"/>
      <c r="RIK1" s="976"/>
      <c r="RIL1" s="976"/>
      <c r="RIM1" s="976"/>
      <c r="RIN1" s="976"/>
      <c r="RIO1" s="976"/>
      <c r="RIP1" s="976"/>
      <c r="RIQ1" s="976"/>
      <c r="RIR1" s="976"/>
      <c r="RIS1" s="976"/>
      <c r="RIT1" s="976"/>
      <c r="RIU1" s="976"/>
      <c r="RIV1" s="976"/>
      <c r="RIW1" s="976"/>
      <c r="RIX1" s="976"/>
      <c r="RIY1" s="976"/>
      <c r="RIZ1" s="976"/>
      <c r="RJA1" s="976"/>
      <c r="RJB1" s="976"/>
      <c r="RJC1" s="976"/>
      <c r="RJD1" s="976"/>
      <c r="RJE1" s="976"/>
      <c r="RJF1" s="976"/>
      <c r="RJG1" s="976"/>
      <c r="RJH1" s="976"/>
      <c r="RJI1" s="976"/>
      <c r="RJJ1" s="976"/>
      <c r="RJK1" s="976"/>
      <c r="RJL1" s="976"/>
      <c r="RJM1" s="976"/>
      <c r="RJN1" s="976"/>
      <c r="RJO1" s="976"/>
      <c r="RJP1" s="976"/>
      <c r="RJQ1" s="976"/>
      <c r="RJR1" s="976"/>
      <c r="RJS1" s="976"/>
      <c r="RJT1" s="976"/>
      <c r="RJU1" s="976"/>
      <c r="RJV1" s="976"/>
      <c r="RJW1" s="976"/>
      <c r="RJX1" s="976"/>
      <c r="RJY1" s="976"/>
      <c r="RJZ1" s="976"/>
      <c r="RKA1" s="976"/>
      <c r="RKB1" s="976"/>
      <c r="RKC1" s="976"/>
      <c r="RKD1" s="976"/>
      <c r="RKE1" s="976"/>
      <c r="RKF1" s="976"/>
      <c r="RKG1" s="976"/>
      <c r="RKH1" s="976"/>
      <c r="RKI1" s="976"/>
      <c r="RKJ1" s="976"/>
      <c r="RKK1" s="976"/>
      <c r="RKL1" s="976"/>
      <c r="RKM1" s="976"/>
      <c r="RKN1" s="976"/>
      <c r="RKO1" s="976"/>
      <c r="RKP1" s="976"/>
      <c r="RKQ1" s="976"/>
      <c r="RKR1" s="976"/>
      <c r="RKS1" s="976"/>
      <c r="RKT1" s="976"/>
      <c r="RKU1" s="976"/>
      <c r="RKV1" s="976"/>
      <c r="RKW1" s="976"/>
      <c r="RKX1" s="976"/>
      <c r="RKY1" s="976"/>
      <c r="RKZ1" s="976"/>
      <c r="RLA1" s="976"/>
      <c r="RLB1" s="976"/>
      <c r="RLC1" s="976"/>
      <c r="RLD1" s="976"/>
      <c r="RLE1" s="976"/>
      <c r="RLF1" s="976"/>
      <c r="RLG1" s="976"/>
      <c r="RLH1" s="976"/>
      <c r="RLI1" s="976"/>
      <c r="RLJ1" s="976"/>
      <c r="RLK1" s="976"/>
      <c r="RLL1" s="976"/>
      <c r="RLM1" s="976"/>
      <c r="RLN1" s="976"/>
      <c r="RLO1" s="976"/>
      <c r="RLP1" s="976"/>
      <c r="RLQ1" s="976"/>
      <c r="RLR1" s="976"/>
      <c r="RLS1" s="976"/>
      <c r="RLT1" s="976"/>
      <c r="RLU1" s="976"/>
      <c r="RLV1" s="976"/>
      <c r="RLW1" s="976"/>
      <c r="RLX1" s="976"/>
      <c r="RLY1" s="976"/>
      <c r="RLZ1" s="976"/>
      <c r="RMA1" s="976"/>
      <c r="RMB1" s="976"/>
      <c r="RMC1" s="976"/>
      <c r="RMD1" s="976"/>
      <c r="RME1" s="976"/>
      <c r="RMF1" s="976"/>
      <c r="RMG1" s="976"/>
      <c r="RMH1" s="976"/>
      <c r="RMI1" s="976"/>
      <c r="RMJ1" s="976"/>
      <c r="RMK1" s="976"/>
      <c r="RML1" s="976"/>
      <c r="RMM1" s="976"/>
      <c r="RMN1" s="976"/>
      <c r="RMO1" s="976"/>
      <c r="RMP1" s="976"/>
      <c r="RMQ1" s="976"/>
      <c r="RMR1" s="976"/>
      <c r="RMS1" s="976"/>
      <c r="RMT1" s="976"/>
      <c r="RMU1" s="976"/>
      <c r="RMV1" s="976"/>
      <c r="RMW1" s="976"/>
      <c r="RMX1" s="976"/>
      <c r="RMY1" s="976"/>
      <c r="RMZ1" s="976"/>
      <c r="RNA1" s="976"/>
      <c r="RNB1" s="976"/>
      <c r="RNC1" s="976"/>
      <c r="RND1" s="976"/>
      <c r="RNE1" s="976"/>
      <c r="RNF1" s="976"/>
      <c r="RNG1" s="976"/>
      <c r="RNH1" s="976"/>
      <c r="RNI1" s="976"/>
      <c r="RNJ1" s="976"/>
      <c r="RNK1" s="976"/>
      <c r="RNL1" s="976"/>
      <c r="RNM1" s="976"/>
      <c r="RNN1" s="976"/>
      <c r="RNO1" s="976"/>
      <c r="RNP1" s="976"/>
      <c r="RNQ1" s="976"/>
      <c r="RNR1" s="976"/>
      <c r="RNS1" s="976"/>
      <c r="RNT1" s="976"/>
      <c r="RNU1" s="976"/>
      <c r="RNV1" s="976"/>
      <c r="RNW1" s="976"/>
      <c r="RNX1" s="976"/>
      <c r="RNY1" s="976"/>
      <c r="RNZ1" s="976"/>
      <c r="ROA1" s="976"/>
      <c r="ROB1" s="976"/>
      <c r="ROC1" s="976"/>
      <c r="ROD1" s="976"/>
      <c r="ROE1" s="976"/>
      <c r="ROF1" s="976"/>
      <c r="ROG1" s="976"/>
      <c r="ROH1" s="976"/>
      <c r="ROI1" s="976"/>
      <c r="ROJ1" s="976"/>
      <c r="ROK1" s="976"/>
      <c r="ROL1" s="976"/>
      <c r="ROM1" s="976"/>
      <c r="RON1" s="976"/>
      <c r="ROO1" s="976"/>
      <c r="ROP1" s="976"/>
      <c r="ROQ1" s="976"/>
      <c r="ROR1" s="976"/>
      <c r="ROS1" s="976"/>
      <c r="ROT1" s="976"/>
      <c r="ROU1" s="976"/>
      <c r="ROV1" s="976"/>
      <c r="ROW1" s="976"/>
      <c r="ROX1" s="976"/>
      <c r="ROY1" s="976"/>
      <c r="ROZ1" s="976"/>
      <c r="RPA1" s="976"/>
      <c r="RPB1" s="976"/>
      <c r="RPC1" s="976"/>
      <c r="RPD1" s="976"/>
      <c r="RPE1" s="976"/>
      <c r="RPF1" s="976"/>
      <c r="RPG1" s="976"/>
      <c r="RPH1" s="976"/>
      <c r="RPI1" s="976"/>
      <c r="RPJ1" s="976"/>
      <c r="RPK1" s="976"/>
      <c r="RPL1" s="976"/>
      <c r="RPM1" s="976"/>
      <c r="RPN1" s="976"/>
      <c r="RPO1" s="976"/>
      <c r="RPP1" s="976"/>
      <c r="RPQ1" s="976"/>
      <c r="RPR1" s="976"/>
      <c r="RPS1" s="976"/>
      <c r="RPT1" s="976"/>
      <c r="RPU1" s="976"/>
      <c r="RPV1" s="976"/>
      <c r="RPW1" s="976"/>
      <c r="RPX1" s="976"/>
      <c r="RPY1" s="976"/>
      <c r="RPZ1" s="976"/>
      <c r="RQA1" s="976"/>
      <c r="RQB1" s="976"/>
      <c r="RQC1" s="976"/>
      <c r="RQD1" s="976"/>
      <c r="RQE1" s="976"/>
      <c r="RQF1" s="976"/>
      <c r="RQG1" s="976"/>
      <c r="RQH1" s="976"/>
      <c r="RQI1" s="976"/>
      <c r="RQJ1" s="976"/>
      <c r="RQK1" s="976"/>
      <c r="RQL1" s="976"/>
      <c r="RQM1" s="976"/>
      <c r="RQN1" s="976"/>
      <c r="RQO1" s="976"/>
      <c r="RQP1" s="976"/>
      <c r="RQQ1" s="976"/>
      <c r="RQR1" s="976"/>
      <c r="RQS1" s="976"/>
      <c r="RQT1" s="976"/>
      <c r="RQU1" s="976"/>
      <c r="RQV1" s="976"/>
      <c r="RQW1" s="976"/>
      <c r="RQX1" s="976"/>
      <c r="RQY1" s="976"/>
      <c r="RQZ1" s="976"/>
      <c r="RRA1" s="976"/>
      <c r="RRB1" s="976"/>
      <c r="RRC1" s="976"/>
      <c r="RRD1" s="976"/>
      <c r="RRE1" s="976"/>
      <c r="RRF1" s="976"/>
      <c r="RRG1" s="976"/>
      <c r="RRH1" s="976"/>
      <c r="RRI1" s="976"/>
      <c r="RRJ1" s="976"/>
      <c r="RRK1" s="976"/>
      <c r="RRL1" s="976"/>
      <c r="RRM1" s="976"/>
      <c r="RRN1" s="976"/>
      <c r="RRO1" s="976"/>
      <c r="RRP1" s="976"/>
      <c r="RRQ1" s="976"/>
      <c r="RRR1" s="976"/>
      <c r="RRS1" s="976"/>
      <c r="RRT1" s="976"/>
      <c r="RRU1" s="976"/>
      <c r="RRV1" s="976"/>
      <c r="RRW1" s="976"/>
      <c r="RRX1" s="976"/>
      <c r="RRY1" s="976"/>
      <c r="RRZ1" s="976"/>
      <c r="RSA1" s="976"/>
      <c r="RSB1" s="976"/>
      <c r="RSC1" s="976"/>
      <c r="RSD1" s="976"/>
      <c r="RSE1" s="976"/>
      <c r="RSF1" s="976"/>
      <c r="RSG1" s="976"/>
      <c r="RSH1" s="976"/>
      <c r="RSI1" s="976"/>
      <c r="RSJ1" s="976"/>
      <c r="RSK1" s="976"/>
      <c r="RSL1" s="976"/>
      <c r="RSM1" s="976"/>
      <c r="RSN1" s="976"/>
      <c r="RSO1" s="976"/>
      <c r="RSP1" s="976"/>
      <c r="RSQ1" s="976"/>
      <c r="RSR1" s="976"/>
      <c r="RSS1" s="976"/>
      <c r="RST1" s="976"/>
      <c r="RSU1" s="976"/>
      <c r="RSV1" s="976"/>
      <c r="RSW1" s="976"/>
      <c r="RSX1" s="976"/>
      <c r="RSY1" s="976"/>
      <c r="RSZ1" s="976"/>
      <c r="RTA1" s="976"/>
      <c r="RTB1" s="976"/>
      <c r="RTC1" s="976"/>
      <c r="RTD1" s="976"/>
      <c r="RTE1" s="976"/>
      <c r="RTF1" s="976"/>
      <c r="RTG1" s="976"/>
      <c r="RTH1" s="976"/>
      <c r="RTI1" s="976"/>
      <c r="RTJ1" s="976"/>
      <c r="RTK1" s="976"/>
      <c r="RTL1" s="976"/>
      <c r="RTM1" s="976"/>
      <c r="RTN1" s="976"/>
      <c r="RTO1" s="976"/>
      <c r="RTP1" s="976"/>
      <c r="RTQ1" s="976"/>
      <c r="RTR1" s="976"/>
      <c r="RTS1" s="976"/>
      <c r="RTT1" s="976"/>
      <c r="RTU1" s="976"/>
      <c r="RTV1" s="976"/>
      <c r="RTW1" s="976"/>
      <c r="RTX1" s="976"/>
      <c r="RTY1" s="976"/>
      <c r="RTZ1" s="976"/>
      <c r="RUA1" s="976"/>
      <c r="RUB1" s="976"/>
      <c r="RUC1" s="976"/>
      <c r="RUD1" s="976"/>
      <c r="RUE1" s="976"/>
      <c r="RUF1" s="976"/>
      <c r="RUG1" s="976"/>
      <c r="RUH1" s="976"/>
      <c r="RUI1" s="976"/>
      <c r="RUJ1" s="976"/>
      <c r="RUK1" s="976"/>
      <c r="RUL1" s="976"/>
      <c r="RUM1" s="976"/>
      <c r="RUN1" s="976"/>
      <c r="RUO1" s="976"/>
      <c r="RUP1" s="976"/>
      <c r="RUQ1" s="976"/>
      <c r="RUR1" s="976"/>
      <c r="RUS1" s="976"/>
      <c r="RUT1" s="976"/>
      <c r="RUU1" s="976"/>
      <c r="RUV1" s="976"/>
      <c r="RUW1" s="976"/>
      <c r="RUX1" s="976"/>
      <c r="RUY1" s="976"/>
      <c r="RUZ1" s="976"/>
      <c r="RVA1" s="976"/>
      <c r="RVB1" s="976"/>
      <c r="RVC1" s="976"/>
      <c r="RVD1" s="976"/>
      <c r="RVE1" s="976"/>
      <c r="RVF1" s="976"/>
      <c r="RVG1" s="976"/>
      <c r="RVH1" s="976"/>
      <c r="RVI1" s="976"/>
      <c r="RVJ1" s="976"/>
      <c r="RVK1" s="976"/>
      <c r="RVL1" s="976"/>
      <c r="RVM1" s="976"/>
      <c r="RVN1" s="976"/>
      <c r="RVO1" s="976"/>
      <c r="RVP1" s="976"/>
      <c r="RVQ1" s="976"/>
      <c r="RVR1" s="976"/>
      <c r="RVS1" s="976"/>
      <c r="RVT1" s="976"/>
      <c r="RVU1" s="976"/>
      <c r="RVV1" s="976"/>
      <c r="RVW1" s="976"/>
      <c r="RVX1" s="976"/>
      <c r="RVY1" s="976"/>
      <c r="RVZ1" s="976"/>
      <c r="RWA1" s="976"/>
      <c r="RWB1" s="976"/>
      <c r="RWC1" s="976"/>
      <c r="RWD1" s="976"/>
      <c r="RWE1" s="976"/>
      <c r="RWF1" s="976"/>
      <c r="RWG1" s="976"/>
      <c r="RWH1" s="976"/>
      <c r="RWI1" s="976"/>
      <c r="RWJ1" s="976"/>
      <c r="RWK1" s="976"/>
      <c r="RWL1" s="976"/>
      <c r="RWM1" s="976"/>
      <c r="RWN1" s="976"/>
      <c r="RWO1" s="976"/>
      <c r="RWP1" s="976"/>
      <c r="RWQ1" s="976"/>
      <c r="RWR1" s="976"/>
      <c r="RWS1" s="976"/>
      <c r="RWT1" s="976"/>
      <c r="RWU1" s="976"/>
      <c r="RWV1" s="976"/>
      <c r="RWW1" s="976"/>
      <c r="RWX1" s="976"/>
      <c r="RWY1" s="976"/>
      <c r="RWZ1" s="976"/>
      <c r="RXA1" s="976"/>
      <c r="RXB1" s="976"/>
      <c r="RXC1" s="976"/>
      <c r="RXD1" s="976"/>
      <c r="RXE1" s="976"/>
      <c r="RXF1" s="976"/>
      <c r="RXG1" s="976"/>
      <c r="RXH1" s="976"/>
      <c r="RXI1" s="976"/>
      <c r="RXJ1" s="976"/>
      <c r="RXK1" s="976"/>
      <c r="RXL1" s="976"/>
      <c r="RXM1" s="976"/>
      <c r="RXN1" s="976"/>
      <c r="RXO1" s="976"/>
      <c r="RXP1" s="976"/>
      <c r="RXQ1" s="976"/>
      <c r="RXR1" s="976"/>
      <c r="RXS1" s="976"/>
      <c r="RXT1" s="976"/>
      <c r="RXU1" s="976"/>
      <c r="RXV1" s="976"/>
      <c r="RXW1" s="976"/>
      <c r="RXX1" s="976"/>
      <c r="RXY1" s="976"/>
      <c r="RXZ1" s="976"/>
      <c r="RYA1" s="976"/>
      <c r="RYB1" s="976"/>
      <c r="RYC1" s="976"/>
      <c r="RYD1" s="976"/>
      <c r="RYE1" s="976"/>
      <c r="RYF1" s="976"/>
      <c r="RYG1" s="976"/>
      <c r="RYH1" s="976"/>
      <c r="RYI1" s="976"/>
      <c r="RYJ1" s="976"/>
      <c r="RYK1" s="976"/>
      <c r="RYL1" s="976"/>
      <c r="RYM1" s="976"/>
      <c r="RYN1" s="976"/>
      <c r="RYO1" s="976"/>
      <c r="RYP1" s="976"/>
      <c r="RYQ1" s="976"/>
      <c r="RYR1" s="976"/>
      <c r="RYS1" s="976"/>
      <c r="RYT1" s="976"/>
      <c r="RYU1" s="976"/>
      <c r="RYV1" s="976"/>
      <c r="RYW1" s="976"/>
      <c r="RYX1" s="976"/>
      <c r="RYY1" s="976"/>
      <c r="RYZ1" s="976"/>
      <c r="RZA1" s="976"/>
      <c r="RZB1" s="976"/>
      <c r="RZC1" s="976"/>
      <c r="RZD1" s="976"/>
      <c r="RZE1" s="976"/>
      <c r="RZF1" s="976"/>
      <c r="RZG1" s="976"/>
      <c r="RZH1" s="976"/>
      <c r="RZI1" s="976"/>
      <c r="RZJ1" s="976"/>
      <c r="RZK1" s="976"/>
      <c r="RZL1" s="976"/>
      <c r="RZM1" s="976"/>
      <c r="RZN1" s="976"/>
      <c r="RZO1" s="976"/>
      <c r="RZP1" s="976"/>
      <c r="RZQ1" s="976"/>
      <c r="RZR1" s="976"/>
      <c r="RZS1" s="976"/>
      <c r="RZT1" s="976"/>
      <c r="RZU1" s="976"/>
      <c r="RZV1" s="976"/>
      <c r="RZW1" s="976"/>
      <c r="RZX1" s="976"/>
      <c r="RZY1" s="976"/>
      <c r="RZZ1" s="976"/>
      <c r="SAA1" s="976"/>
      <c r="SAB1" s="976"/>
      <c r="SAC1" s="976"/>
      <c r="SAD1" s="976"/>
      <c r="SAE1" s="976"/>
      <c r="SAF1" s="976"/>
      <c r="SAG1" s="976"/>
      <c r="SAH1" s="976"/>
      <c r="SAI1" s="976"/>
      <c r="SAJ1" s="976"/>
      <c r="SAK1" s="976"/>
      <c r="SAL1" s="976"/>
      <c r="SAM1" s="976"/>
      <c r="SAN1" s="976"/>
      <c r="SAO1" s="976"/>
      <c r="SAP1" s="976"/>
      <c r="SAQ1" s="976"/>
      <c r="SAR1" s="976"/>
      <c r="SAS1" s="976"/>
      <c r="SAT1" s="976"/>
      <c r="SAU1" s="976"/>
      <c r="SAV1" s="976"/>
      <c r="SAW1" s="976"/>
      <c r="SAX1" s="976"/>
      <c r="SAY1" s="976"/>
      <c r="SAZ1" s="976"/>
      <c r="SBA1" s="976"/>
      <c r="SBB1" s="976"/>
      <c r="SBC1" s="976"/>
      <c r="SBD1" s="976"/>
      <c r="SBE1" s="976"/>
      <c r="SBF1" s="976"/>
      <c r="SBG1" s="976"/>
      <c r="SBH1" s="976"/>
      <c r="SBI1" s="976"/>
      <c r="SBJ1" s="976"/>
      <c r="SBK1" s="976"/>
      <c r="SBL1" s="976"/>
      <c r="SBM1" s="976"/>
      <c r="SBN1" s="976"/>
      <c r="SBO1" s="976"/>
      <c r="SBP1" s="976"/>
      <c r="SBQ1" s="976"/>
      <c r="SBR1" s="976"/>
      <c r="SBS1" s="976"/>
      <c r="SBT1" s="976"/>
      <c r="SBU1" s="976"/>
      <c r="SBV1" s="976"/>
      <c r="SBW1" s="976"/>
      <c r="SBX1" s="976"/>
      <c r="SBY1" s="976"/>
      <c r="SBZ1" s="976"/>
      <c r="SCA1" s="976"/>
      <c r="SCB1" s="976"/>
      <c r="SCC1" s="976"/>
      <c r="SCD1" s="976"/>
      <c r="SCE1" s="976"/>
      <c r="SCF1" s="976"/>
      <c r="SCG1" s="976"/>
      <c r="SCH1" s="976"/>
      <c r="SCI1" s="976"/>
      <c r="SCJ1" s="976"/>
      <c r="SCK1" s="976"/>
      <c r="SCL1" s="976"/>
      <c r="SCM1" s="976"/>
      <c r="SCN1" s="976"/>
      <c r="SCO1" s="976"/>
      <c r="SCP1" s="976"/>
      <c r="SCQ1" s="976"/>
      <c r="SCR1" s="976"/>
      <c r="SCS1" s="976"/>
      <c r="SCT1" s="976"/>
      <c r="SCU1" s="976"/>
      <c r="SCV1" s="976"/>
      <c r="SCW1" s="976"/>
      <c r="SCX1" s="976"/>
      <c r="SCY1" s="976"/>
      <c r="SCZ1" s="976"/>
      <c r="SDA1" s="976"/>
      <c r="SDB1" s="976"/>
      <c r="SDC1" s="976"/>
      <c r="SDD1" s="976"/>
      <c r="SDE1" s="976"/>
      <c r="SDF1" s="976"/>
      <c r="SDG1" s="976"/>
      <c r="SDH1" s="976"/>
      <c r="SDI1" s="976"/>
      <c r="SDJ1" s="976"/>
      <c r="SDK1" s="976"/>
      <c r="SDL1" s="976"/>
      <c r="SDM1" s="976"/>
      <c r="SDN1" s="976"/>
      <c r="SDO1" s="976"/>
      <c r="SDP1" s="976"/>
      <c r="SDQ1" s="976"/>
      <c r="SDR1" s="976"/>
      <c r="SDS1" s="976"/>
      <c r="SDT1" s="976"/>
      <c r="SDU1" s="976"/>
      <c r="SDV1" s="976"/>
      <c r="SDW1" s="976"/>
      <c r="SDX1" s="976"/>
      <c r="SDY1" s="976"/>
      <c r="SDZ1" s="976"/>
      <c r="SEA1" s="976"/>
      <c r="SEB1" s="976"/>
      <c r="SEC1" s="976"/>
      <c r="SED1" s="976"/>
      <c r="SEE1" s="976"/>
      <c r="SEF1" s="976"/>
      <c r="SEG1" s="976"/>
      <c r="SEH1" s="976"/>
      <c r="SEI1" s="976"/>
      <c r="SEJ1" s="976"/>
      <c r="SEK1" s="976"/>
      <c r="SEL1" s="976"/>
      <c r="SEM1" s="976"/>
      <c r="SEN1" s="976"/>
      <c r="SEO1" s="976"/>
      <c r="SEP1" s="976"/>
      <c r="SEQ1" s="976"/>
      <c r="SER1" s="976"/>
      <c r="SES1" s="976"/>
      <c r="SET1" s="976"/>
      <c r="SEU1" s="976"/>
      <c r="SEV1" s="976"/>
      <c r="SEW1" s="976"/>
      <c r="SEX1" s="976"/>
      <c r="SEY1" s="976"/>
      <c r="SEZ1" s="976"/>
      <c r="SFA1" s="976"/>
      <c r="SFB1" s="976"/>
      <c r="SFC1" s="976"/>
      <c r="SFD1" s="976"/>
      <c r="SFE1" s="976"/>
      <c r="SFF1" s="976"/>
      <c r="SFG1" s="976"/>
      <c r="SFH1" s="976"/>
      <c r="SFI1" s="976"/>
      <c r="SFJ1" s="976"/>
      <c r="SFK1" s="976"/>
      <c r="SFL1" s="976"/>
      <c r="SFM1" s="976"/>
      <c r="SFN1" s="976"/>
      <c r="SFO1" s="976"/>
      <c r="SFP1" s="976"/>
      <c r="SFQ1" s="976"/>
      <c r="SFR1" s="976"/>
      <c r="SFS1" s="976"/>
      <c r="SFT1" s="976"/>
      <c r="SFU1" s="976"/>
      <c r="SFV1" s="976"/>
      <c r="SFW1" s="976"/>
      <c r="SFX1" s="976"/>
      <c r="SFY1" s="976"/>
      <c r="SFZ1" s="976"/>
      <c r="SGA1" s="976"/>
      <c r="SGB1" s="976"/>
      <c r="SGC1" s="976"/>
      <c r="SGD1" s="976"/>
      <c r="SGE1" s="976"/>
      <c r="SGF1" s="976"/>
      <c r="SGG1" s="976"/>
      <c r="SGH1" s="976"/>
      <c r="SGI1" s="976"/>
      <c r="SGJ1" s="976"/>
      <c r="SGK1" s="976"/>
      <c r="SGL1" s="976"/>
      <c r="SGM1" s="976"/>
      <c r="SGN1" s="976"/>
      <c r="SGO1" s="976"/>
      <c r="SGP1" s="976"/>
      <c r="SGQ1" s="976"/>
      <c r="SGR1" s="976"/>
      <c r="SGS1" s="976"/>
      <c r="SGT1" s="976"/>
      <c r="SGU1" s="976"/>
      <c r="SGV1" s="976"/>
      <c r="SGW1" s="976"/>
      <c r="SGX1" s="976"/>
      <c r="SGY1" s="976"/>
      <c r="SGZ1" s="976"/>
      <c r="SHA1" s="976"/>
      <c r="SHB1" s="976"/>
      <c r="SHC1" s="976"/>
      <c r="SHD1" s="976"/>
      <c r="SHE1" s="976"/>
      <c r="SHF1" s="976"/>
      <c r="SHG1" s="976"/>
      <c r="SHH1" s="976"/>
      <c r="SHI1" s="976"/>
      <c r="SHJ1" s="976"/>
      <c r="SHK1" s="976"/>
      <c r="SHL1" s="976"/>
      <c r="SHM1" s="976"/>
      <c r="SHN1" s="976"/>
      <c r="SHO1" s="976"/>
      <c r="SHP1" s="976"/>
      <c r="SHQ1" s="976"/>
      <c r="SHR1" s="976"/>
      <c r="SHS1" s="976"/>
      <c r="SHT1" s="976"/>
      <c r="SHU1" s="976"/>
      <c r="SHV1" s="976"/>
      <c r="SHW1" s="976"/>
      <c r="SHX1" s="976"/>
      <c r="SHY1" s="976"/>
      <c r="SHZ1" s="976"/>
      <c r="SIA1" s="976"/>
      <c r="SIB1" s="976"/>
      <c r="SIC1" s="976"/>
      <c r="SID1" s="976"/>
      <c r="SIE1" s="976"/>
      <c r="SIF1" s="976"/>
      <c r="SIG1" s="976"/>
      <c r="SIH1" s="976"/>
      <c r="SII1" s="976"/>
      <c r="SIJ1" s="976"/>
      <c r="SIK1" s="976"/>
      <c r="SIL1" s="976"/>
      <c r="SIM1" s="976"/>
      <c r="SIN1" s="976"/>
      <c r="SIO1" s="976"/>
      <c r="SIP1" s="976"/>
      <c r="SIQ1" s="976"/>
      <c r="SIR1" s="976"/>
      <c r="SIS1" s="976"/>
      <c r="SIT1" s="976"/>
      <c r="SIU1" s="976"/>
      <c r="SIV1" s="976"/>
      <c r="SIW1" s="976"/>
      <c r="SIX1" s="976"/>
      <c r="SIY1" s="976"/>
      <c r="SIZ1" s="976"/>
      <c r="SJA1" s="976"/>
      <c r="SJB1" s="976"/>
      <c r="SJC1" s="976"/>
      <c r="SJD1" s="976"/>
      <c r="SJE1" s="976"/>
      <c r="SJF1" s="976"/>
      <c r="SJG1" s="976"/>
      <c r="SJH1" s="976"/>
      <c r="SJI1" s="976"/>
      <c r="SJJ1" s="976"/>
      <c r="SJK1" s="976"/>
      <c r="SJL1" s="976"/>
      <c r="SJM1" s="976"/>
      <c r="SJN1" s="976"/>
      <c r="SJO1" s="976"/>
      <c r="SJP1" s="976"/>
      <c r="SJQ1" s="976"/>
      <c r="SJR1" s="976"/>
      <c r="SJS1" s="976"/>
      <c r="SJT1" s="976"/>
      <c r="SJU1" s="976"/>
      <c r="SJV1" s="976"/>
      <c r="SJW1" s="976"/>
      <c r="SJX1" s="976"/>
      <c r="SJY1" s="976"/>
      <c r="SJZ1" s="976"/>
      <c r="SKA1" s="976"/>
      <c r="SKB1" s="976"/>
      <c r="SKC1" s="976"/>
      <c r="SKD1" s="976"/>
      <c r="SKE1" s="976"/>
      <c r="SKF1" s="976"/>
      <c r="SKG1" s="976"/>
      <c r="SKH1" s="976"/>
      <c r="SKI1" s="976"/>
      <c r="SKJ1" s="976"/>
      <c r="SKK1" s="976"/>
      <c r="SKL1" s="976"/>
      <c r="SKM1" s="976"/>
      <c r="SKN1" s="976"/>
      <c r="SKO1" s="976"/>
      <c r="SKP1" s="976"/>
      <c r="SKQ1" s="976"/>
      <c r="SKR1" s="976"/>
      <c r="SKS1" s="976"/>
      <c r="SKT1" s="976"/>
      <c r="SKU1" s="976"/>
      <c r="SKV1" s="976"/>
      <c r="SKW1" s="976"/>
      <c r="SKX1" s="976"/>
      <c r="SKY1" s="976"/>
      <c r="SKZ1" s="976"/>
      <c r="SLA1" s="976"/>
      <c r="SLB1" s="976"/>
      <c r="SLC1" s="976"/>
      <c r="SLD1" s="976"/>
      <c r="SLE1" s="976"/>
      <c r="SLF1" s="976"/>
      <c r="SLG1" s="976"/>
      <c r="SLH1" s="976"/>
      <c r="SLI1" s="976"/>
      <c r="SLJ1" s="976"/>
      <c r="SLK1" s="976"/>
      <c r="SLL1" s="976"/>
      <c r="SLM1" s="976"/>
      <c r="SLN1" s="976"/>
      <c r="SLO1" s="976"/>
      <c r="SLP1" s="976"/>
      <c r="SLQ1" s="976"/>
      <c r="SLR1" s="976"/>
      <c r="SLS1" s="976"/>
      <c r="SLT1" s="976"/>
      <c r="SLU1" s="976"/>
      <c r="SLV1" s="976"/>
      <c r="SLW1" s="976"/>
      <c r="SLX1" s="976"/>
      <c r="SLY1" s="976"/>
      <c r="SLZ1" s="976"/>
      <c r="SMA1" s="976"/>
      <c r="SMB1" s="976"/>
      <c r="SMC1" s="976"/>
      <c r="SMD1" s="976"/>
      <c r="SME1" s="976"/>
      <c r="SMF1" s="976"/>
      <c r="SMG1" s="976"/>
      <c r="SMH1" s="976"/>
      <c r="SMI1" s="976"/>
      <c r="SMJ1" s="976"/>
      <c r="SMK1" s="976"/>
      <c r="SML1" s="976"/>
      <c r="SMM1" s="976"/>
      <c r="SMN1" s="976"/>
      <c r="SMO1" s="976"/>
      <c r="SMP1" s="976"/>
      <c r="SMQ1" s="976"/>
      <c r="SMR1" s="976"/>
      <c r="SMS1" s="976"/>
      <c r="SMT1" s="976"/>
      <c r="SMU1" s="976"/>
      <c r="SMV1" s="976"/>
      <c r="SMW1" s="976"/>
      <c r="SMX1" s="976"/>
      <c r="SMY1" s="976"/>
      <c r="SMZ1" s="976"/>
      <c r="SNA1" s="976"/>
      <c r="SNB1" s="976"/>
      <c r="SNC1" s="976"/>
      <c r="SND1" s="976"/>
      <c r="SNE1" s="976"/>
      <c r="SNF1" s="976"/>
      <c r="SNG1" s="976"/>
      <c r="SNH1" s="976"/>
      <c r="SNI1" s="976"/>
      <c r="SNJ1" s="976"/>
      <c r="SNK1" s="976"/>
      <c r="SNL1" s="976"/>
      <c r="SNM1" s="976"/>
      <c r="SNN1" s="976"/>
      <c r="SNO1" s="976"/>
      <c r="SNP1" s="976"/>
      <c r="SNQ1" s="976"/>
      <c r="SNR1" s="976"/>
      <c r="SNS1" s="976"/>
      <c r="SNT1" s="976"/>
      <c r="SNU1" s="976"/>
      <c r="SNV1" s="976"/>
      <c r="SNW1" s="976"/>
      <c r="SNX1" s="976"/>
      <c r="SNY1" s="976"/>
      <c r="SNZ1" s="976"/>
      <c r="SOA1" s="976"/>
      <c r="SOB1" s="976"/>
      <c r="SOC1" s="976"/>
      <c r="SOD1" s="976"/>
      <c r="SOE1" s="976"/>
      <c r="SOF1" s="976"/>
      <c r="SOG1" s="976"/>
      <c r="SOH1" s="976"/>
      <c r="SOI1" s="976"/>
      <c r="SOJ1" s="976"/>
      <c r="SOK1" s="976"/>
      <c r="SOL1" s="976"/>
      <c r="SOM1" s="976"/>
      <c r="SON1" s="976"/>
      <c r="SOO1" s="976"/>
      <c r="SOP1" s="976"/>
      <c r="SOQ1" s="976"/>
      <c r="SOR1" s="976"/>
      <c r="SOS1" s="976"/>
      <c r="SOT1" s="976"/>
      <c r="SOU1" s="976"/>
      <c r="SOV1" s="976"/>
      <c r="SOW1" s="976"/>
      <c r="SOX1" s="976"/>
      <c r="SOY1" s="976"/>
      <c r="SOZ1" s="976"/>
      <c r="SPA1" s="976"/>
      <c r="SPB1" s="976"/>
      <c r="SPC1" s="976"/>
      <c r="SPD1" s="976"/>
      <c r="SPE1" s="976"/>
      <c r="SPF1" s="976"/>
      <c r="SPG1" s="976"/>
      <c r="SPH1" s="976"/>
      <c r="SPI1" s="976"/>
      <c r="SPJ1" s="976"/>
      <c r="SPK1" s="976"/>
      <c r="SPL1" s="976"/>
      <c r="SPM1" s="976"/>
      <c r="SPN1" s="976"/>
      <c r="SPO1" s="976"/>
      <c r="SPP1" s="976"/>
      <c r="SPQ1" s="976"/>
      <c r="SPR1" s="976"/>
      <c r="SPS1" s="976"/>
      <c r="SPT1" s="976"/>
      <c r="SPU1" s="976"/>
      <c r="SPV1" s="976"/>
      <c r="SPW1" s="976"/>
      <c r="SPX1" s="976"/>
      <c r="SPY1" s="976"/>
      <c r="SPZ1" s="976"/>
      <c r="SQA1" s="976"/>
      <c r="SQB1" s="976"/>
      <c r="SQC1" s="976"/>
      <c r="SQD1" s="976"/>
      <c r="SQE1" s="976"/>
      <c r="SQF1" s="976"/>
      <c r="SQG1" s="976"/>
      <c r="SQH1" s="976"/>
      <c r="SQI1" s="976"/>
      <c r="SQJ1" s="976"/>
      <c r="SQK1" s="976"/>
      <c r="SQL1" s="976"/>
      <c r="SQM1" s="976"/>
      <c r="SQN1" s="976"/>
      <c r="SQO1" s="976"/>
      <c r="SQP1" s="976"/>
      <c r="SQQ1" s="976"/>
      <c r="SQR1" s="976"/>
      <c r="SQS1" s="976"/>
      <c r="SQT1" s="976"/>
      <c r="SQU1" s="976"/>
      <c r="SQV1" s="976"/>
      <c r="SQW1" s="976"/>
      <c r="SQX1" s="976"/>
      <c r="SQY1" s="976"/>
      <c r="SQZ1" s="976"/>
      <c r="SRA1" s="976"/>
      <c r="SRB1" s="976"/>
      <c r="SRC1" s="976"/>
      <c r="SRD1" s="976"/>
      <c r="SRE1" s="976"/>
      <c r="SRF1" s="976"/>
      <c r="SRG1" s="976"/>
      <c r="SRH1" s="976"/>
      <c r="SRI1" s="976"/>
      <c r="SRJ1" s="976"/>
      <c r="SRK1" s="976"/>
      <c r="SRL1" s="976"/>
      <c r="SRM1" s="976"/>
      <c r="SRN1" s="976"/>
      <c r="SRO1" s="976"/>
      <c r="SRP1" s="976"/>
      <c r="SRQ1" s="976"/>
      <c r="SRR1" s="976"/>
      <c r="SRS1" s="976"/>
      <c r="SRT1" s="976"/>
      <c r="SRU1" s="976"/>
      <c r="SRV1" s="976"/>
      <c r="SRW1" s="976"/>
      <c r="SRX1" s="976"/>
      <c r="SRY1" s="976"/>
      <c r="SRZ1" s="976"/>
      <c r="SSA1" s="976"/>
      <c r="SSB1" s="976"/>
      <c r="SSC1" s="976"/>
      <c r="SSD1" s="976"/>
      <c r="SSE1" s="976"/>
      <c r="SSF1" s="976"/>
      <c r="SSG1" s="976"/>
      <c r="SSH1" s="976"/>
      <c r="SSI1" s="976"/>
      <c r="SSJ1" s="976"/>
      <c r="SSK1" s="976"/>
      <c r="SSL1" s="976"/>
      <c r="SSM1" s="976"/>
      <c r="SSN1" s="976"/>
      <c r="SSO1" s="976"/>
      <c r="SSP1" s="976"/>
      <c r="SSQ1" s="976"/>
      <c r="SSR1" s="976"/>
      <c r="SSS1" s="976"/>
      <c r="SST1" s="976"/>
      <c r="SSU1" s="976"/>
      <c r="SSV1" s="976"/>
      <c r="SSW1" s="976"/>
      <c r="SSX1" s="976"/>
      <c r="SSY1" s="976"/>
      <c r="SSZ1" s="976"/>
      <c r="STA1" s="976"/>
      <c r="STB1" s="976"/>
      <c r="STC1" s="976"/>
      <c r="STD1" s="976"/>
      <c r="STE1" s="976"/>
      <c r="STF1" s="976"/>
      <c r="STG1" s="976"/>
      <c r="STH1" s="976"/>
      <c r="STI1" s="976"/>
      <c r="STJ1" s="976"/>
      <c r="STK1" s="976"/>
      <c r="STL1" s="976"/>
      <c r="STM1" s="976"/>
      <c r="STN1" s="976"/>
      <c r="STO1" s="976"/>
      <c r="STP1" s="976"/>
      <c r="STQ1" s="976"/>
      <c r="STR1" s="976"/>
      <c r="STS1" s="976"/>
      <c r="STT1" s="976"/>
      <c r="STU1" s="976"/>
      <c r="STV1" s="976"/>
      <c r="STW1" s="976"/>
      <c r="STX1" s="976"/>
      <c r="STY1" s="976"/>
      <c r="STZ1" s="976"/>
      <c r="SUA1" s="976"/>
      <c r="SUB1" s="976"/>
      <c r="SUC1" s="976"/>
      <c r="SUD1" s="976"/>
      <c r="SUE1" s="976"/>
      <c r="SUF1" s="976"/>
      <c r="SUG1" s="976"/>
      <c r="SUH1" s="976"/>
      <c r="SUI1" s="976"/>
      <c r="SUJ1" s="976"/>
      <c r="SUK1" s="976"/>
      <c r="SUL1" s="976"/>
      <c r="SUM1" s="976"/>
      <c r="SUN1" s="976"/>
      <c r="SUO1" s="976"/>
      <c r="SUP1" s="976"/>
      <c r="SUQ1" s="976"/>
      <c r="SUR1" s="976"/>
      <c r="SUS1" s="976"/>
      <c r="SUT1" s="976"/>
      <c r="SUU1" s="976"/>
      <c r="SUV1" s="976"/>
      <c r="SUW1" s="976"/>
      <c r="SUX1" s="976"/>
      <c r="SUY1" s="976"/>
      <c r="SUZ1" s="976"/>
      <c r="SVA1" s="976"/>
      <c r="SVB1" s="976"/>
      <c r="SVC1" s="976"/>
      <c r="SVD1" s="976"/>
      <c r="SVE1" s="976"/>
      <c r="SVF1" s="976"/>
      <c r="SVG1" s="976"/>
      <c r="SVH1" s="976"/>
      <c r="SVI1" s="976"/>
      <c r="SVJ1" s="976"/>
      <c r="SVK1" s="976"/>
      <c r="SVL1" s="976"/>
      <c r="SVM1" s="976"/>
      <c r="SVN1" s="976"/>
      <c r="SVO1" s="976"/>
      <c r="SVP1" s="976"/>
      <c r="SVQ1" s="976"/>
      <c r="SVR1" s="976"/>
      <c r="SVS1" s="976"/>
      <c r="SVT1" s="976"/>
      <c r="SVU1" s="976"/>
      <c r="SVV1" s="976"/>
      <c r="SVW1" s="976"/>
      <c r="SVX1" s="976"/>
      <c r="SVY1" s="976"/>
      <c r="SVZ1" s="976"/>
      <c r="SWA1" s="976"/>
      <c r="SWB1" s="976"/>
      <c r="SWC1" s="976"/>
      <c r="SWD1" s="976"/>
      <c r="SWE1" s="976"/>
      <c r="SWF1" s="976"/>
      <c r="SWG1" s="976"/>
      <c r="SWH1" s="976"/>
      <c r="SWI1" s="976"/>
      <c r="SWJ1" s="976"/>
      <c r="SWK1" s="976"/>
      <c r="SWL1" s="976"/>
      <c r="SWM1" s="976"/>
      <c r="SWN1" s="976"/>
      <c r="SWO1" s="976"/>
      <c r="SWP1" s="976"/>
      <c r="SWQ1" s="976"/>
      <c r="SWR1" s="976"/>
      <c r="SWS1" s="976"/>
      <c r="SWT1" s="976"/>
      <c r="SWU1" s="976"/>
      <c r="SWV1" s="976"/>
      <c r="SWW1" s="976"/>
      <c r="SWX1" s="976"/>
      <c r="SWY1" s="976"/>
      <c r="SWZ1" s="976"/>
      <c r="SXA1" s="976"/>
      <c r="SXB1" s="976"/>
      <c r="SXC1" s="976"/>
      <c r="SXD1" s="976"/>
      <c r="SXE1" s="976"/>
      <c r="SXF1" s="976"/>
      <c r="SXG1" s="976"/>
      <c r="SXH1" s="976"/>
      <c r="SXI1" s="976"/>
      <c r="SXJ1" s="976"/>
      <c r="SXK1" s="976"/>
      <c r="SXL1" s="976"/>
      <c r="SXM1" s="976"/>
      <c r="SXN1" s="976"/>
      <c r="SXO1" s="976"/>
      <c r="SXP1" s="976"/>
      <c r="SXQ1" s="976"/>
      <c r="SXR1" s="976"/>
      <c r="SXS1" s="976"/>
      <c r="SXT1" s="976"/>
      <c r="SXU1" s="976"/>
      <c r="SXV1" s="976"/>
      <c r="SXW1" s="976"/>
      <c r="SXX1" s="976"/>
      <c r="SXY1" s="976"/>
      <c r="SXZ1" s="976"/>
      <c r="SYA1" s="976"/>
      <c r="SYB1" s="976"/>
      <c r="SYC1" s="976"/>
      <c r="SYD1" s="976"/>
      <c r="SYE1" s="976"/>
      <c r="SYF1" s="976"/>
      <c r="SYG1" s="976"/>
      <c r="SYH1" s="976"/>
      <c r="SYI1" s="976"/>
      <c r="SYJ1" s="976"/>
      <c r="SYK1" s="976"/>
      <c r="SYL1" s="976"/>
      <c r="SYM1" s="976"/>
      <c r="SYN1" s="976"/>
      <c r="SYO1" s="976"/>
      <c r="SYP1" s="976"/>
      <c r="SYQ1" s="976"/>
      <c r="SYR1" s="976"/>
      <c r="SYS1" s="976"/>
      <c r="SYT1" s="976"/>
      <c r="SYU1" s="976"/>
      <c r="SYV1" s="976"/>
      <c r="SYW1" s="976"/>
      <c r="SYX1" s="976"/>
      <c r="SYY1" s="976"/>
      <c r="SYZ1" s="976"/>
      <c r="SZA1" s="976"/>
      <c r="SZB1" s="976"/>
      <c r="SZC1" s="976"/>
      <c r="SZD1" s="976"/>
      <c r="SZE1" s="976"/>
      <c r="SZF1" s="976"/>
      <c r="SZG1" s="976"/>
      <c r="SZH1" s="976"/>
      <c r="SZI1" s="976"/>
      <c r="SZJ1" s="976"/>
      <c r="SZK1" s="976"/>
      <c r="SZL1" s="976"/>
      <c r="SZM1" s="976"/>
      <c r="SZN1" s="976"/>
      <c r="SZO1" s="976"/>
      <c r="SZP1" s="976"/>
      <c r="SZQ1" s="976"/>
      <c r="SZR1" s="976"/>
      <c r="SZS1" s="976"/>
      <c r="SZT1" s="976"/>
      <c r="SZU1" s="976"/>
      <c r="SZV1" s="976"/>
      <c r="SZW1" s="976"/>
      <c r="SZX1" s="976"/>
      <c r="SZY1" s="976"/>
      <c r="SZZ1" s="976"/>
      <c r="TAA1" s="976"/>
      <c r="TAB1" s="976"/>
      <c r="TAC1" s="976"/>
      <c r="TAD1" s="976"/>
      <c r="TAE1" s="976"/>
      <c r="TAF1" s="976"/>
      <c r="TAG1" s="976"/>
      <c r="TAH1" s="976"/>
      <c r="TAI1" s="976"/>
      <c r="TAJ1" s="976"/>
      <c r="TAK1" s="976"/>
      <c r="TAL1" s="976"/>
      <c r="TAM1" s="976"/>
      <c r="TAN1" s="976"/>
      <c r="TAO1" s="976"/>
      <c r="TAP1" s="976"/>
      <c r="TAQ1" s="976"/>
      <c r="TAR1" s="976"/>
      <c r="TAS1" s="976"/>
      <c r="TAT1" s="976"/>
      <c r="TAU1" s="976"/>
      <c r="TAV1" s="976"/>
      <c r="TAW1" s="976"/>
      <c r="TAX1" s="976"/>
      <c r="TAY1" s="976"/>
      <c r="TAZ1" s="976"/>
      <c r="TBA1" s="976"/>
      <c r="TBB1" s="976"/>
      <c r="TBC1" s="976"/>
      <c r="TBD1" s="976"/>
      <c r="TBE1" s="976"/>
      <c r="TBF1" s="976"/>
      <c r="TBG1" s="976"/>
      <c r="TBH1" s="976"/>
      <c r="TBI1" s="976"/>
      <c r="TBJ1" s="976"/>
      <c r="TBK1" s="976"/>
      <c r="TBL1" s="976"/>
      <c r="TBM1" s="976"/>
      <c r="TBN1" s="976"/>
      <c r="TBO1" s="976"/>
      <c r="TBP1" s="976"/>
      <c r="TBQ1" s="976"/>
      <c r="TBR1" s="976"/>
      <c r="TBS1" s="976"/>
      <c r="TBT1" s="976"/>
      <c r="TBU1" s="976"/>
      <c r="TBV1" s="976"/>
      <c r="TBW1" s="976"/>
      <c r="TBX1" s="976"/>
      <c r="TBY1" s="976"/>
      <c r="TBZ1" s="976"/>
      <c r="TCA1" s="976"/>
      <c r="TCB1" s="976"/>
      <c r="TCC1" s="976"/>
      <c r="TCD1" s="976"/>
      <c r="TCE1" s="976"/>
      <c r="TCF1" s="976"/>
      <c r="TCG1" s="976"/>
      <c r="TCH1" s="976"/>
      <c r="TCI1" s="976"/>
      <c r="TCJ1" s="976"/>
      <c r="TCK1" s="976"/>
      <c r="TCL1" s="976"/>
      <c r="TCM1" s="976"/>
      <c r="TCN1" s="976"/>
      <c r="TCO1" s="976"/>
      <c r="TCP1" s="976"/>
      <c r="TCQ1" s="976"/>
      <c r="TCR1" s="976"/>
      <c r="TCS1" s="976"/>
      <c r="TCT1" s="976"/>
      <c r="TCU1" s="976"/>
      <c r="TCV1" s="976"/>
      <c r="TCW1" s="976"/>
      <c r="TCX1" s="976"/>
      <c r="TCY1" s="976"/>
      <c r="TCZ1" s="976"/>
      <c r="TDA1" s="976"/>
      <c r="TDB1" s="976"/>
      <c r="TDC1" s="976"/>
      <c r="TDD1" s="976"/>
      <c r="TDE1" s="976"/>
      <c r="TDF1" s="976"/>
      <c r="TDG1" s="976"/>
      <c r="TDH1" s="976"/>
      <c r="TDI1" s="976"/>
      <c r="TDJ1" s="976"/>
      <c r="TDK1" s="976"/>
      <c r="TDL1" s="976"/>
      <c r="TDM1" s="976"/>
      <c r="TDN1" s="976"/>
      <c r="TDO1" s="976"/>
      <c r="TDP1" s="976"/>
      <c r="TDQ1" s="976"/>
      <c r="TDR1" s="976"/>
      <c r="TDS1" s="976"/>
      <c r="TDT1" s="976"/>
      <c r="TDU1" s="976"/>
      <c r="TDV1" s="976"/>
      <c r="TDW1" s="976"/>
      <c r="TDX1" s="976"/>
      <c r="TDY1" s="976"/>
      <c r="TDZ1" s="976"/>
      <c r="TEA1" s="976"/>
      <c r="TEB1" s="976"/>
      <c r="TEC1" s="976"/>
      <c r="TED1" s="976"/>
      <c r="TEE1" s="976"/>
      <c r="TEF1" s="976"/>
      <c r="TEG1" s="976"/>
      <c r="TEH1" s="976"/>
      <c r="TEI1" s="976"/>
      <c r="TEJ1" s="976"/>
      <c r="TEK1" s="976"/>
      <c r="TEL1" s="976"/>
      <c r="TEM1" s="976"/>
      <c r="TEN1" s="976"/>
      <c r="TEO1" s="976"/>
      <c r="TEP1" s="976"/>
      <c r="TEQ1" s="976"/>
      <c r="TER1" s="976"/>
      <c r="TES1" s="976"/>
      <c r="TET1" s="976"/>
      <c r="TEU1" s="976"/>
      <c r="TEV1" s="976"/>
      <c r="TEW1" s="976"/>
      <c r="TEX1" s="976"/>
      <c r="TEY1" s="976"/>
      <c r="TEZ1" s="976"/>
      <c r="TFA1" s="976"/>
      <c r="TFB1" s="976"/>
      <c r="TFC1" s="976"/>
      <c r="TFD1" s="976"/>
      <c r="TFE1" s="976"/>
      <c r="TFF1" s="976"/>
      <c r="TFG1" s="976"/>
      <c r="TFH1" s="976"/>
      <c r="TFI1" s="976"/>
      <c r="TFJ1" s="976"/>
      <c r="TFK1" s="976"/>
      <c r="TFL1" s="976"/>
      <c r="TFM1" s="976"/>
      <c r="TFN1" s="976"/>
      <c r="TFO1" s="976"/>
      <c r="TFP1" s="976"/>
      <c r="TFQ1" s="976"/>
      <c r="TFR1" s="976"/>
      <c r="TFS1" s="976"/>
      <c r="TFT1" s="976"/>
      <c r="TFU1" s="976"/>
      <c r="TFV1" s="976"/>
      <c r="TFW1" s="976"/>
      <c r="TFX1" s="976"/>
      <c r="TFY1" s="976"/>
      <c r="TFZ1" s="976"/>
      <c r="TGA1" s="976"/>
      <c r="TGB1" s="976"/>
      <c r="TGC1" s="976"/>
      <c r="TGD1" s="976"/>
      <c r="TGE1" s="976"/>
      <c r="TGF1" s="976"/>
      <c r="TGG1" s="976"/>
      <c r="TGH1" s="976"/>
      <c r="TGI1" s="976"/>
      <c r="TGJ1" s="976"/>
      <c r="TGK1" s="976"/>
      <c r="TGL1" s="976"/>
      <c r="TGM1" s="976"/>
      <c r="TGN1" s="976"/>
      <c r="TGO1" s="976"/>
      <c r="TGP1" s="976"/>
      <c r="TGQ1" s="976"/>
      <c r="TGR1" s="976"/>
      <c r="TGS1" s="976"/>
      <c r="TGT1" s="976"/>
      <c r="TGU1" s="976"/>
      <c r="TGV1" s="976"/>
      <c r="TGW1" s="976"/>
      <c r="TGX1" s="976"/>
      <c r="TGY1" s="976"/>
      <c r="TGZ1" s="976"/>
      <c r="THA1" s="976"/>
      <c r="THB1" s="976"/>
      <c r="THC1" s="976"/>
      <c r="THD1" s="976"/>
      <c r="THE1" s="976"/>
      <c r="THF1" s="976"/>
      <c r="THG1" s="976"/>
      <c r="THH1" s="976"/>
      <c r="THI1" s="976"/>
      <c r="THJ1" s="976"/>
      <c r="THK1" s="976"/>
      <c r="THL1" s="976"/>
      <c r="THM1" s="976"/>
      <c r="THN1" s="976"/>
      <c r="THO1" s="976"/>
      <c r="THP1" s="976"/>
      <c r="THQ1" s="976"/>
      <c r="THR1" s="976"/>
      <c r="THS1" s="976"/>
      <c r="THT1" s="976"/>
      <c r="THU1" s="976"/>
      <c r="THV1" s="976"/>
      <c r="THW1" s="976"/>
      <c r="THX1" s="976"/>
      <c r="THY1" s="976"/>
      <c r="THZ1" s="976"/>
      <c r="TIA1" s="976"/>
      <c r="TIB1" s="976"/>
      <c r="TIC1" s="976"/>
      <c r="TID1" s="976"/>
      <c r="TIE1" s="976"/>
      <c r="TIF1" s="976"/>
      <c r="TIG1" s="976"/>
      <c r="TIH1" s="976"/>
      <c r="TII1" s="976"/>
      <c r="TIJ1" s="976"/>
      <c r="TIK1" s="976"/>
      <c r="TIL1" s="976"/>
      <c r="TIM1" s="976"/>
      <c r="TIN1" s="976"/>
      <c r="TIO1" s="976"/>
      <c r="TIP1" s="976"/>
      <c r="TIQ1" s="976"/>
      <c r="TIR1" s="976"/>
      <c r="TIS1" s="976"/>
      <c r="TIT1" s="976"/>
      <c r="TIU1" s="976"/>
      <c r="TIV1" s="976"/>
      <c r="TIW1" s="976"/>
      <c r="TIX1" s="976"/>
      <c r="TIY1" s="976"/>
      <c r="TIZ1" s="976"/>
      <c r="TJA1" s="976"/>
      <c r="TJB1" s="976"/>
      <c r="TJC1" s="976"/>
      <c r="TJD1" s="976"/>
      <c r="TJE1" s="976"/>
      <c r="TJF1" s="976"/>
      <c r="TJG1" s="976"/>
      <c r="TJH1" s="976"/>
      <c r="TJI1" s="976"/>
      <c r="TJJ1" s="976"/>
      <c r="TJK1" s="976"/>
      <c r="TJL1" s="976"/>
      <c r="TJM1" s="976"/>
      <c r="TJN1" s="976"/>
      <c r="TJO1" s="976"/>
      <c r="TJP1" s="976"/>
      <c r="TJQ1" s="976"/>
      <c r="TJR1" s="976"/>
      <c r="TJS1" s="976"/>
      <c r="TJT1" s="976"/>
      <c r="TJU1" s="976"/>
      <c r="TJV1" s="976"/>
      <c r="TJW1" s="976"/>
      <c r="TJX1" s="976"/>
      <c r="TJY1" s="976"/>
      <c r="TJZ1" s="976"/>
      <c r="TKA1" s="976"/>
      <c r="TKB1" s="976"/>
      <c r="TKC1" s="976"/>
      <c r="TKD1" s="976"/>
      <c r="TKE1" s="976"/>
      <c r="TKF1" s="976"/>
      <c r="TKG1" s="976"/>
      <c r="TKH1" s="976"/>
      <c r="TKI1" s="976"/>
      <c r="TKJ1" s="976"/>
      <c r="TKK1" s="976"/>
      <c r="TKL1" s="976"/>
      <c r="TKM1" s="976"/>
      <c r="TKN1" s="976"/>
      <c r="TKO1" s="976"/>
      <c r="TKP1" s="976"/>
      <c r="TKQ1" s="976"/>
      <c r="TKR1" s="976"/>
      <c r="TKS1" s="976"/>
      <c r="TKT1" s="976"/>
      <c r="TKU1" s="976"/>
      <c r="TKV1" s="976"/>
      <c r="TKW1" s="976"/>
      <c r="TKX1" s="976"/>
      <c r="TKY1" s="976"/>
      <c r="TKZ1" s="976"/>
      <c r="TLA1" s="976"/>
      <c r="TLB1" s="976"/>
      <c r="TLC1" s="976"/>
      <c r="TLD1" s="976"/>
      <c r="TLE1" s="976"/>
      <c r="TLF1" s="976"/>
      <c r="TLG1" s="976"/>
      <c r="TLH1" s="976"/>
      <c r="TLI1" s="976"/>
      <c r="TLJ1" s="976"/>
      <c r="TLK1" s="976"/>
      <c r="TLL1" s="976"/>
      <c r="TLM1" s="976"/>
      <c r="TLN1" s="976"/>
      <c r="TLO1" s="976"/>
      <c r="TLP1" s="976"/>
      <c r="TLQ1" s="976"/>
      <c r="TLR1" s="976"/>
      <c r="TLS1" s="976"/>
      <c r="TLT1" s="976"/>
      <c r="TLU1" s="976"/>
      <c r="TLV1" s="976"/>
      <c r="TLW1" s="976"/>
      <c r="TLX1" s="976"/>
      <c r="TLY1" s="976"/>
      <c r="TLZ1" s="976"/>
      <c r="TMA1" s="976"/>
      <c r="TMB1" s="976"/>
      <c r="TMC1" s="976"/>
      <c r="TMD1" s="976"/>
      <c r="TME1" s="976"/>
      <c r="TMF1" s="976"/>
      <c r="TMG1" s="976"/>
      <c r="TMH1" s="976"/>
      <c r="TMI1" s="976"/>
      <c r="TMJ1" s="976"/>
      <c r="TMK1" s="976"/>
      <c r="TML1" s="976"/>
      <c r="TMM1" s="976"/>
      <c r="TMN1" s="976"/>
      <c r="TMO1" s="976"/>
      <c r="TMP1" s="976"/>
      <c r="TMQ1" s="976"/>
      <c r="TMR1" s="976"/>
      <c r="TMS1" s="976"/>
      <c r="TMT1" s="976"/>
      <c r="TMU1" s="976"/>
      <c r="TMV1" s="976"/>
      <c r="TMW1" s="976"/>
      <c r="TMX1" s="976"/>
      <c r="TMY1" s="976"/>
      <c r="TMZ1" s="976"/>
      <c r="TNA1" s="976"/>
      <c r="TNB1" s="976"/>
      <c r="TNC1" s="976"/>
      <c r="TND1" s="976"/>
      <c r="TNE1" s="976"/>
      <c r="TNF1" s="976"/>
      <c r="TNG1" s="976"/>
      <c r="TNH1" s="976"/>
      <c r="TNI1" s="976"/>
      <c r="TNJ1" s="976"/>
      <c r="TNK1" s="976"/>
      <c r="TNL1" s="976"/>
      <c r="TNM1" s="976"/>
      <c r="TNN1" s="976"/>
      <c r="TNO1" s="976"/>
      <c r="TNP1" s="976"/>
      <c r="TNQ1" s="976"/>
      <c r="TNR1" s="976"/>
      <c r="TNS1" s="976"/>
      <c r="TNT1" s="976"/>
      <c r="TNU1" s="976"/>
      <c r="TNV1" s="976"/>
      <c r="TNW1" s="976"/>
      <c r="TNX1" s="976"/>
      <c r="TNY1" s="976"/>
      <c r="TNZ1" s="976"/>
      <c r="TOA1" s="976"/>
      <c r="TOB1" s="976"/>
      <c r="TOC1" s="976"/>
      <c r="TOD1" s="976"/>
      <c r="TOE1" s="976"/>
      <c r="TOF1" s="976"/>
      <c r="TOG1" s="976"/>
      <c r="TOH1" s="976"/>
      <c r="TOI1" s="976"/>
      <c r="TOJ1" s="976"/>
      <c r="TOK1" s="976"/>
      <c r="TOL1" s="976"/>
      <c r="TOM1" s="976"/>
      <c r="TON1" s="976"/>
      <c r="TOO1" s="976"/>
      <c r="TOP1" s="976"/>
      <c r="TOQ1" s="976"/>
      <c r="TOR1" s="976"/>
      <c r="TOS1" s="976"/>
      <c r="TOT1" s="976"/>
      <c r="TOU1" s="976"/>
      <c r="TOV1" s="976"/>
      <c r="TOW1" s="976"/>
      <c r="TOX1" s="976"/>
      <c r="TOY1" s="976"/>
      <c r="TOZ1" s="976"/>
      <c r="TPA1" s="976"/>
      <c r="TPB1" s="976"/>
      <c r="TPC1" s="976"/>
      <c r="TPD1" s="976"/>
      <c r="TPE1" s="976"/>
      <c r="TPF1" s="976"/>
      <c r="TPG1" s="976"/>
      <c r="TPH1" s="976"/>
      <c r="TPI1" s="976"/>
      <c r="TPJ1" s="976"/>
      <c r="TPK1" s="976"/>
      <c r="TPL1" s="976"/>
      <c r="TPM1" s="976"/>
      <c r="TPN1" s="976"/>
      <c r="TPO1" s="976"/>
      <c r="TPP1" s="976"/>
      <c r="TPQ1" s="976"/>
      <c r="TPR1" s="976"/>
      <c r="TPS1" s="976"/>
      <c r="TPT1" s="976"/>
      <c r="TPU1" s="976"/>
      <c r="TPV1" s="976"/>
      <c r="TPW1" s="976"/>
      <c r="TPX1" s="976"/>
      <c r="TPY1" s="976"/>
      <c r="TPZ1" s="976"/>
      <c r="TQA1" s="976"/>
      <c r="TQB1" s="976"/>
      <c r="TQC1" s="976"/>
      <c r="TQD1" s="976"/>
      <c r="TQE1" s="976"/>
      <c r="TQF1" s="976"/>
      <c r="TQG1" s="976"/>
      <c r="TQH1" s="976"/>
      <c r="TQI1" s="976"/>
      <c r="TQJ1" s="976"/>
      <c r="TQK1" s="976"/>
      <c r="TQL1" s="976"/>
      <c r="TQM1" s="976"/>
      <c r="TQN1" s="976"/>
      <c r="TQO1" s="976"/>
      <c r="TQP1" s="976"/>
      <c r="TQQ1" s="976"/>
      <c r="TQR1" s="976"/>
      <c r="TQS1" s="976"/>
      <c r="TQT1" s="976"/>
      <c r="TQU1" s="976"/>
      <c r="TQV1" s="976"/>
      <c r="TQW1" s="976"/>
      <c r="TQX1" s="976"/>
      <c r="TQY1" s="976"/>
      <c r="TQZ1" s="976"/>
      <c r="TRA1" s="976"/>
      <c r="TRB1" s="976"/>
      <c r="TRC1" s="976"/>
      <c r="TRD1" s="976"/>
      <c r="TRE1" s="976"/>
      <c r="TRF1" s="976"/>
      <c r="TRG1" s="976"/>
      <c r="TRH1" s="976"/>
      <c r="TRI1" s="976"/>
      <c r="TRJ1" s="976"/>
      <c r="TRK1" s="976"/>
      <c r="TRL1" s="976"/>
      <c r="TRM1" s="976"/>
      <c r="TRN1" s="976"/>
      <c r="TRO1" s="976"/>
      <c r="TRP1" s="976"/>
      <c r="TRQ1" s="976"/>
      <c r="TRR1" s="976"/>
      <c r="TRS1" s="976"/>
      <c r="TRT1" s="976"/>
      <c r="TRU1" s="976"/>
      <c r="TRV1" s="976"/>
      <c r="TRW1" s="976"/>
      <c r="TRX1" s="976"/>
      <c r="TRY1" s="976"/>
      <c r="TRZ1" s="976"/>
      <c r="TSA1" s="976"/>
      <c r="TSB1" s="976"/>
      <c r="TSC1" s="976"/>
      <c r="TSD1" s="976"/>
      <c r="TSE1" s="976"/>
      <c r="TSF1" s="976"/>
      <c r="TSG1" s="976"/>
      <c r="TSH1" s="976"/>
      <c r="TSI1" s="976"/>
      <c r="TSJ1" s="976"/>
      <c r="TSK1" s="976"/>
      <c r="TSL1" s="976"/>
      <c r="TSM1" s="976"/>
      <c r="TSN1" s="976"/>
      <c r="TSO1" s="976"/>
      <c r="TSP1" s="976"/>
      <c r="TSQ1" s="976"/>
      <c r="TSR1" s="976"/>
      <c r="TSS1" s="976"/>
      <c r="TST1" s="976"/>
      <c r="TSU1" s="976"/>
      <c r="TSV1" s="976"/>
      <c r="TSW1" s="976"/>
      <c r="TSX1" s="976"/>
      <c r="TSY1" s="976"/>
      <c r="TSZ1" s="976"/>
      <c r="TTA1" s="976"/>
      <c r="TTB1" s="976"/>
      <c r="TTC1" s="976"/>
      <c r="TTD1" s="976"/>
      <c r="TTE1" s="976"/>
      <c r="TTF1" s="976"/>
      <c r="TTG1" s="976"/>
      <c r="TTH1" s="976"/>
      <c r="TTI1" s="976"/>
      <c r="TTJ1" s="976"/>
      <c r="TTK1" s="976"/>
      <c r="TTL1" s="976"/>
      <c r="TTM1" s="976"/>
      <c r="TTN1" s="976"/>
      <c r="TTO1" s="976"/>
      <c r="TTP1" s="976"/>
      <c r="TTQ1" s="976"/>
      <c r="TTR1" s="976"/>
      <c r="TTS1" s="976"/>
      <c r="TTT1" s="976"/>
      <c r="TTU1" s="976"/>
      <c r="TTV1" s="976"/>
      <c r="TTW1" s="976"/>
      <c r="TTX1" s="976"/>
      <c r="TTY1" s="976"/>
      <c r="TTZ1" s="976"/>
      <c r="TUA1" s="976"/>
      <c r="TUB1" s="976"/>
      <c r="TUC1" s="976"/>
      <c r="TUD1" s="976"/>
      <c r="TUE1" s="976"/>
      <c r="TUF1" s="976"/>
      <c r="TUG1" s="976"/>
      <c r="TUH1" s="976"/>
      <c r="TUI1" s="976"/>
      <c r="TUJ1" s="976"/>
      <c r="TUK1" s="976"/>
      <c r="TUL1" s="976"/>
      <c r="TUM1" s="976"/>
      <c r="TUN1" s="976"/>
      <c r="TUO1" s="976"/>
      <c r="TUP1" s="976"/>
      <c r="TUQ1" s="976"/>
      <c r="TUR1" s="976"/>
      <c r="TUS1" s="976"/>
      <c r="TUT1" s="976"/>
      <c r="TUU1" s="976"/>
      <c r="TUV1" s="976"/>
      <c r="TUW1" s="976"/>
      <c r="TUX1" s="976"/>
      <c r="TUY1" s="976"/>
      <c r="TUZ1" s="976"/>
      <c r="TVA1" s="976"/>
      <c r="TVB1" s="976"/>
      <c r="TVC1" s="976"/>
      <c r="TVD1" s="976"/>
      <c r="TVE1" s="976"/>
      <c r="TVF1" s="976"/>
      <c r="TVG1" s="976"/>
      <c r="TVH1" s="976"/>
      <c r="TVI1" s="976"/>
      <c r="TVJ1" s="976"/>
      <c r="TVK1" s="976"/>
      <c r="TVL1" s="976"/>
      <c r="TVM1" s="976"/>
      <c r="TVN1" s="976"/>
      <c r="TVO1" s="976"/>
      <c r="TVP1" s="976"/>
      <c r="TVQ1" s="976"/>
      <c r="TVR1" s="976"/>
      <c r="TVS1" s="976"/>
      <c r="TVT1" s="976"/>
      <c r="TVU1" s="976"/>
      <c r="TVV1" s="976"/>
      <c r="TVW1" s="976"/>
      <c r="TVX1" s="976"/>
      <c r="TVY1" s="976"/>
      <c r="TVZ1" s="976"/>
      <c r="TWA1" s="976"/>
      <c r="TWB1" s="976"/>
      <c r="TWC1" s="976"/>
      <c r="TWD1" s="976"/>
      <c r="TWE1" s="976"/>
      <c r="TWF1" s="976"/>
      <c r="TWG1" s="976"/>
      <c r="TWH1" s="976"/>
      <c r="TWI1" s="976"/>
      <c r="TWJ1" s="976"/>
      <c r="TWK1" s="976"/>
      <c r="TWL1" s="976"/>
      <c r="TWM1" s="976"/>
      <c r="TWN1" s="976"/>
      <c r="TWO1" s="976"/>
      <c r="TWP1" s="976"/>
      <c r="TWQ1" s="976"/>
      <c r="TWR1" s="976"/>
      <c r="TWS1" s="976"/>
      <c r="TWT1" s="976"/>
      <c r="TWU1" s="976"/>
      <c r="TWV1" s="976"/>
      <c r="TWW1" s="976"/>
      <c r="TWX1" s="976"/>
      <c r="TWY1" s="976"/>
      <c r="TWZ1" s="976"/>
      <c r="TXA1" s="976"/>
      <c r="TXB1" s="976"/>
      <c r="TXC1" s="976"/>
      <c r="TXD1" s="976"/>
      <c r="TXE1" s="976"/>
      <c r="TXF1" s="976"/>
      <c r="TXG1" s="976"/>
      <c r="TXH1" s="976"/>
      <c r="TXI1" s="976"/>
      <c r="TXJ1" s="976"/>
      <c r="TXK1" s="976"/>
      <c r="TXL1" s="976"/>
      <c r="TXM1" s="976"/>
      <c r="TXN1" s="976"/>
      <c r="TXO1" s="976"/>
      <c r="TXP1" s="976"/>
      <c r="TXQ1" s="976"/>
      <c r="TXR1" s="976"/>
      <c r="TXS1" s="976"/>
      <c r="TXT1" s="976"/>
      <c r="TXU1" s="976"/>
      <c r="TXV1" s="976"/>
      <c r="TXW1" s="976"/>
      <c r="TXX1" s="976"/>
      <c r="TXY1" s="976"/>
      <c r="TXZ1" s="976"/>
      <c r="TYA1" s="976"/>
      <c r="TYB1" s="976"/>
      <c r="TYC1" s="976"/>
      <c r="TYD1" s="976"/>
      <c r="TYE1" s="976"/>
      <c r="TYF1" s="976"/>
      <c r="TYG1" s="976"/>
      <c r="TYH1" s="976"/>
      <c r="TYI1" s="976"/>
      <c r="TYJ1" s="976"/>
      <c r="TYK1" s="976"/>
      <c r="TYL1" s="976"/>
      <c r="TYM1" s="976"/>
      <c r="TYN1" s="976"/>
      <c r="TYO1" s="976"/>
      <c r="TYP1" s="976"/>
      <c r="TYQ1" s="976"/>
      <c r="TYR1" s="976"/>
      <c r="TYS1" s="976"/>
      <c r="TYT1" s="976"/>
      <c r="TYU1" s="976"/>
      <c r="TYV1" s="976"/>
      <c r="TYW1" s="976"/>
      <c r="TYX1" s="976"/>
      <c r="TYY1" s="976"/>
      <c r="TYZ1" s="976"/>
      <c r="TZA1" s="976"/>
      <c r="TZB1" s="976"/>
      <c r="TZC1" s="976"/>
      <c r="TZD1" s="976"/>
      <c r="TZE1" s="976"/>
      <c r="TZF1" s="976"/>
      <c r="TZG1" s="976"/>
      <c r="TZH1" s="976"/>
      <c r="TZI1" s="976"/>
      <c r="TZJ1" s="976"/>
      <c r="TZK1" s="976"/>
      <c r="TZL1" s="976"/>
      <c r="TZM1" s="976"/>
      <c r="TZN1" s="976"/>
      <c r="TZO1" s="976"/>
      <c r="TZP1" s="976"/>
      <c r="TZQ1" s="976"/>
      <c r="TZR1" s="976"/>
      <c r="TZS1" s="976"/>
      <c r="TZT1" s="976"/>
      <c r="TZU1" s="976"/>
      <c r="TZV1" s="976"/>
      <c r="TZW1" s="976"/>
      <c r="TZX1" s="976"/>
      <c r="TZY1" s="976"/>
      <c r="TZZ1" s="976"/>
      <c r="UAA1" s="976"/>
      <c r="UAB1" s="976"/>
      <c r="UAC1" s="976"/>
      <c r="UAD1" s="976"/>
      <c r="UAE1" s="976"/>
      <c r="UAF1" s="976"/>
      <c r="UAG1" s="976"/>
      <c r="UAH1" s="976"/>
      <c r="UAI1" s="976"/>
      <c r="UAJ1" s="976"/>
      <c r="UAK1" s="976"/>
      <c r="UAL1" s="976"/>
      <c r="UAM1" s="976"/>
      <c r="UAN1" s="976"/>
      <c r="UAO1" s="976"/>
      <c r="UAP1" s="976"/>
      <c r="UAQ1" s="976"/>
      <c r="UAR1" s="976"/>
      <c r="UAS1" s="976"/>
      <c r="UAT1" s="976"/>
      <c r="UAU1" s="976"/>
      <c r="UAV1" s="976"/>
      <c r="UAW1" s="976"/>
      <c r="UAX1" s="976"/>
      <c r="UAY1" s="976"/>
      <c r="UAZ1" s="976"/>
      <c r="UBA1" s="976"/>
      <c r="UBB1" s="976"/>
      <c r="UBC1" s="976"/>
      <c r="UBD1" s="976"/>
      <c r="UBE1" s="976"/>
      <c r="UBF1" s="976"/>
      <c r="UBG1" s="976"/>
      <c r="UBH1" s="976"/>
      <c r="UBI1" s="976"/>
      <c r="UBJ1" s="976"/>
      <c r="UBK1" s="976"/>
      <c r="UBL1" s="976"/>
      <c r="UBM1" s="976"/>
      <c r="UBN1" s="976"/>
      <c r="UBO1" s="976"/>
      <c r="UBP1" s="976"/>
      <c r="UBQ1" s="976"/>
      <c r="UBR1" s="976"/>
      <c r="UBS1" s="976"/>
      <c r="UBT1" s="976"/>
      <c r="UBU1" s="976"/>
      <c r="UBV1" s="976"/>
      <c r="UBW1" s="976"/>
      <c r="UBX1" s="976"/>
      <c r="UBY1" s="976"/>
      <c r="UBZ1" s="976"/>
      <c r="UCA1" s="976"/>
      <c r="UCB1" s="976"/>
      <c r="UCC1" s="976"/>
      <c r="UCD1" s="976"/>
      <c r="UCE1" s="976"/>
      <c r="UCF1" s="976"/>
      <c r="UCG1" s="976"/>
      <c r="UCH1" s="976"/>
      <c r="UCI1" s="976"/>
      <c r="UCJ1" s="976"/>
      <c r="UCK1" s="976"/>
      <c r="UCL1" s="976"/>
      <c r="UCM1" s="976"/>
      <c r="UCN1" s="976"/>
      <c r="UCO1" s="976"/>
      <c r="UCP1" s="976"/>
      <c r="UCQ1" s="976"/>
      <c r="UCR1" s="976"/>
      <c r="UCS1" s="976"/>
      <c r="UCT1" s="976"/>
      <c r="UCU1" s="976"/>
      <c r="UCV1" s="976"/>
      <c r="UCW1" s="976"/>
      <c r="UCX1" s="976"/>
      <c r="UCY1" s="976"/>
      <c r="UCZ1" s="976"/>
      <c r="UDA1" s="976"/>
      <c r="UDB1" s="976"/>
      <c r="UDC1" s="976"/>
      <c r="UDD1" s="976"/>
      <c r="UDE1" s="976"/>
      <c r="UDF1" s="976"/>
      <c r="UDG1" s="976"/>
      <c r="UDH1" s="976"/>
      <c r="UDI1" s="976"/>
      <c r="UDJ1" s="976"/>
      <c r="UDK1" s="976"/>
      <c r="UDL1" s="976"/>
      <c r="UDM1" s="976"/>
      <c r="UDN1" s="976"/>
      <c r="UDO1" s="976"/>
      <c r="UDP1" s="976"/>
      <c r="UDQ1" s="976"/>
      <c r="UDR1" s="976"/>
      <c r="UDS1" s="976"/>
      <c r="UDT1" s="976"/>
      <c r="UDU1" s="976"/>
      <c r="UDV1" s="976"/>
      <c r="UDW1" s="976"/>
      <c r="UDX1" s="976"/>
      <c r="UDY1" s="976"/>
      <c r="UDZ1" s="976"/>
      <c r="UEA1" s="976"/>
      <c r="UEB1" s="976"/>
      <c r="UEC1" s="976"/>
      <c r="UED1" s="976"/>
      <c r="UEE1" s="976"/>
      <c r="UEF1" s="976"/>
      <c r="UEG1" s="976"/>
      <c r="UEH1" s="976"/>
      <c r="UEI1" s="976"/>
      <c r="UEJ1" s="976"/>
      <c r="UEK1" s="976"/>
      <c r="UEL1" s="976"/>
      <c r="UEM1" s="976"/>
      <c r="UEN1" s="976"/>
      <c r="UEO1" s="976"/>
      <c r="UEP1" s="976"/>
      <c r="UEQ1" s="976"/>
      <c r="UER1" s="976"/>
      <c r="UES1" s="976"/>
      <c r="UET1" s="976"/>
      <c r="UEU1" s="976"/>
      <c r="UEV1" s="976"/>
      <c r="UEW1" s="976"/>
      <c r="UEX1" s="976"/>
      <c r="UEY1" s="976"/>
      <c r="UEZ1" s="976"/>
      <c r="UFA1" s="976"/>
      <c r="UFB1" s="976"/>
      <c r="UFC1" s="976"/>
      <c r="UFD1" s="976"/>
      <c r="UFE1" s="976"/>
      <c r="UFF1" s="976"/>
      <c r="UFG1" s="976"/>
      <c r="UFH1" s="976"/>
      <c r="UFI1" s="976"/>
      <c r="UFJ1" s="976"/>
      <c r="UFK1" s="976"/>
      <c r="UFL1" s="976"/>
      <c r="UFM1" s="976"/>
      <c r="UFN1" s="976"/>
      <c r="UFO1" s="976"/>
      <c r="UFP1" s="976"/>
      <c r="UFQ1" s="976"/>
      <c r="UFR1" s="976"/>
      <c r="UFS1" s="976"/>
      <c r="UFT1" s="976"/>
      <c r="UFU1" s="976"/>
      <c r="UFV1" s="976"/>
      <c r="UFW1" s="976"/>
      <c r="UFX1" s="976"/>
      <c r="UFY1" s="976"/>
      <c r="UFZ1" s="976"/>
      <c r="UGA1" s="976"/>
      <c r="UGB1" s="976"/>
      <c r="UGC1" s="976"/>
      <c r="UGD1" s="976"/>
      <c r="UGE1" s="976"/>
      <c r="UGF1" s="976"/>
      <c r="UGG1" s="976"/>
      <c r="UGH1" s="976"/>
      <c r="UGI1" s="976"/>
      <c r="UGJ1" s="976"/>
      <c r="UGK1" s="976"/>
      <c r="UGL1" s="976"/>
      <c r="UGM1" s="976"/>
      <c r="UGN1" s="976"/>
      <c r="UGO1" s="976"/>
      <c r="UGP1" s="976"/>
      <c r="UGQ1" s="976"/>
      <c r="UGR1" s="976"/>
      <c r="UGS1" s="976"/>
      <c r="UGT1" s="976"/>
      <c r="UGU1" s="976"/>
      <c r="UGV1" s="976"/>
      <c r="UGW1" s="976"/>
      <c r="UGX1" s="976"/>
      <c r="UGY1" s="976"/>
      <c r="UGZ1" s="976"/>
      <c r="UHA1" s="976"/>
      <c r="UHB1" s="976"/>
      <c r="UHC1" s="976"/>
      <c r="UHD1" s="976"/>
      <c r="UHE1" s="976"/>
      <c r="UHF1" s="976"/>
      <c r="UHG1" s="976"/>
      <c r="UHH1" s="976"/>
      <c r="UHI1" s="976"/>
      <c r="UHJ1" s="976"/>
      <c r="UHK1" s="976"/>
      <c r="UHL1" s="976"/>
      <c r="UHM1" s="976"/>
      <c r="UHN1" s="976"/>
      <c r="UHO1" s="976"/>
      <c r="UHP1" s="976"/>
      <c r="UHQ1" s="976"/>
      <c r="UHR1" s="976"/>
      <c r="UHS1" s="976"/>
      <c r="UHT1" s="976"/>
      <c r="UHU1" s="976"/>
      <c r="UHV1" s="976"/>
      <c r="UHW1" s="976"/>
      <c r="UHX1" s="976"/>
      <c r="UHY1" s="976"/>
      <c r="UHZ1" s="976"/>
      <c r="UIA1" s="976"/>
      <c r="UIB1" s="976"/>
      <c r="UIC1" s="976"/>
      <c r="UID1" s="976"/>
      <c r="UIE1" s="976"/>
      <c r="UIF1" s="976"/>
      <c r="UIG1" s="976"/>
      <c r="UIH1" s="976"/>
      <c r="UII1" s="976"/>
      <c r="UIJ1" s="976"/>
      <c r="UIK1" s="976"/>
      <c r="UIL1" s="976"/>
      <c r="UIM1" s="976"/>
      <c r="UIN1" s="976"/>
      <c r="UIO1" s="976"/>
      <c r="UIP1" s="976"/>
      <c r="UIQ1" s="976"/>
      <c r="UIR1" s="976"/>
      <c r="UIS1" s="976"/>
      <c r="UIT1" s="976"/>
      <c r="UIU1" s="976"/>
      <c r="UIV1" s="976"/>
      <c r="UIW1" s="976"/>
      <c r="UIX1" s="976"/>
      <c r="UIY1" s="976"/>
      <c r="UIZ1" s="976"/>
      <c r="UJA1" s="976"/>
      <c r="UJB1" s="976"/>
      <c r="UJC1" s="976"/>
      <c r="UJD1" s="976"/>
      <c r="UJE1" s="976"/>
      <c r="UJF1" s="976"/>
      <c r="UJG1" s="976"/>
      <c r="UJH1" s="976"/>
      <c r="UJI1" s="976"/>
      <c r="UJJ1" s="976"/>
      <c r="UJK1" s="976"/>
      <c r="UJL1" s="976"/>
      <c r="UJM1" s="976"/>
      <c r="UJN1" s="976"/>
      <c r="UJO1" s="976"/>
      <c r="UJP1" s="976"/>
      <c r="UJQ1" s="976"/>
      <c r="UJR1" s="976"/>
      <c r="UJS1" s="976"/>
      <c r="UJT1" s="976"/>
      <c r="UJU1" s="976"/>
      <c r="UJV1" s="976"/>
      <c r="UJW1" s="976"/>
      <c r="UJX1" s="976"/>
      <c r="UJY1" s="976"/>
      <c r="UJZ1" s="976"/>
      <c r="UKA1" s="976"/>
      <c r="UKB1" s="976"/>
      <c r="UKC1" s="976"/>
      <c r="UKD1" s="976"/>
      <c r="UKE1" s="976"/>
      <c r="UKF1" s="976"/>
      <c r="UKG1" s="976"/>
      <c r="UKH1" s="976"/>
      <c r="UKI1" s="976"/>
      <c r="UKJ1" s="976"/>
      <c r="UKK1" s="976"/>
      <c r="UKL1" s="976"/>
      <c r="UKM1" s="976"/>
      <c r="UKN1" s="976"/>
      <c r="UKO1" s="976"/>
      <c r="UKP1" s="976"/>
      <c r="UKQ1" s="976"/>
      <c r="UKR1" s="976"/>
      <c r="UKS1" s="976"/>
      <c r="UKT1" s="976"/>
      <c r="UKU1" s="976"/>
      <c r="UKV1" s="976"/>
      <c r="UKW1" s="976"/>
      <c r="UKX1" s="976"/>
      <c r="UKY1" s="976"/>
      <c r="UKZ1" s="976"/>
      <c r="ULA1" s="976"/>
      <c r="ULB1" s="976"/>
      <c r="ULC1" s="976"/>
      <c r="ULD1" s="976"/>
      <c r="ULE1" s="976"/>
      <c r="ULF1" s="976"/>
      <c r="ULG1" s="976"/>
      <c r="ULH1" s="976"/>
      <c r="ULI1" s="976"/>
      <c r="ULJ1" s="976"/>
      <c r="ULK1" s="976"/>
      <c r="ULL1" s="976"/>
      <c r="ULM1" s="976"/>
      <c r="ULN1" s="976"/>
      <c r="ULO1" s="976"/>
      <c r="ULP1" s="976"/>
      <c r="ULQ1" s="976"/>
      <c r="ULR1" s="976"/>
      <c r="ULS1" s="976"/>
      <c r="ULT1" s="976"/>
      <c r="ULU1" s="976"/>
      <c r="ULV1" s="976"/>
      <c r="ULW1" s="976"/>
      <c r="ULX1" s="976"/>
      <c r="ULY1" s="976"/>
      <c r="ULZ1" s="976"/>
      <c r="UMA1" s="976"/>
      <c r="UMB1" s="976"/>
      <c r="UMC1" s="976"/>
      <c r="UMD1" s="976"/>
      <c r="UME1" s="976"/>
      <c r="UMF1" s="976"/>
      <c r="UMG1" s="976"/>
      <c r="UMH1" s="976"/>
      <c r="UMI1" s="976"/>
      <c r="UMJ1" s="976"/>
      <c r="UMK1" s="976"/>
      <c r="UML1" s="976"/>
      <c r="UMM1" s="976"/>
      <c r="UMN1" s="976"/>
      <c r="UMO1" s="976"/>
      <c r="UMP1" s="976"/>
      <c r="UMQ1" s="976"/>
      <c r="UMR1" s="976"/>
      <c r="UMS1" s="976"/>
      <c r="UMT1" s="976"/>
      <c r="UMU1" s="976"/>
      <c r="UMV1" s="976"/>
      <c r="UMW1" s="976"/>
      <c r="UMX1" s="976"/>
      <c r="UMY1" s="976"/>
      <c r="UMZ1" s="976"/>
      <c r="UNA1" s="976"/>
      <c r="UNB1" s="976"/>
      <c r="UNC1" s="976"/>
      <c r="UND1" s="976"/>
      <c r="UNE1" s="976"/>
      <c r="UNF1" s="976"/>
      <c r="UNG1" s="976"/>
      <c r="UNH1" s="976"/>
      <c r="UNI1" s="976"/>
      <c r="UNJ1" s="976"/>
      <c r="UNK1" s="976"/>
      <c r="UNL1" s="976"/>
      <c r="UNM1" s="976"/>
      <c r="UNN1" s="976"/>
      <c r="UNO1" s="976"/>
      <c r="UNP1" s="976"/>
      <c r="UNQ1" s="976"/>
      <c r="UNR1" s="976"/>
      <c r="UNS1" s="976"/>
      <c r="UNT1" s="976"/>
      <c r="UNU1" s="976"/>
      <c r="UNV1" s="976"/>
      <c r="UNW1" s="976"/>
      <c r="UNX1" s="976"/>
      <c r="UNY1" s="976"/>
      <c r="UNZ1" s="976"/>
      <c r="UOA1" s="976"/>
      <c r="UOB1" s="976"/>
      <c r="UOC1" s="976"/>
      <c r="UOD1" s="976"/>
      <c r="UOE1" s="976"/>
      <c r="UOF1" s="976"/>
      <c r="UOG1" s="976"/>
      <c r="UOH1" s="976"/>
      <c r="UOI1" s="976"/>
      <c r="UOJ1" s="976"/>
      <c r="UOK1" s="976"/>
      <c r="UOL1" s="976"/>
      <c r="UOM1" s="976"/>
      <c r="UON1" s="976"/>
      <c r="UOO1" s="976"/>
      <c r="UOP1" s="976"/>
      <c r="UOQ1" s="976"/>
      <c r="UOR1" s="976"/>
      <c r="UOS1" s="976"/>
      <c r="UOT1" s="976"/>
      <c r="UOU1" s="976"/>
      <c r="UOV1" s="976"/>
      <c r="UOW1" s="976"/>
      <c r="UOX1" s="976"/>
      <c r="UOY1" s="976"/>
      <c r="UOZ1" s="976"/>
      <c r="UPA1" s="976"/>
      <c r="UPB1" s="976"/>
      <c r="UPC1" s="976"/>
      <c r="UPD1" s="976"/>
      <c r="UPE1" s="976"/>
      <c r="UPF1" s="976"/>
      <c r="UPG1" s="976"/>
      <c r="UPH1" s="976"/>
      <c r="UPI1" s="976"/>
      <c r="UPJ1" s="976"/>
      <c r="UPK1" s="976"/>
      <c r="UPL1" s="976"/>
      <c r="UPM1" s="976"/>
      <c r="UPN1" s="976"/>
      <c r="UPO1" s="976"/>
      <c r="UPP1" s="976"/>
      <c r="UPQ1" s="976"/>
      <c r="UPR1" s="976"/>
      <c r="UPS1" s="976"/>
      <c r="UPT1" s="976"/>
      <c r="UPU1" s="976"/>
      <c r="UPV1" s="976"/>
      <c r="UPW1" s="976"/>
      <c r="UPX1" s="976"/>
      <c r="UPY1" s="976"/>
      <c r="UPZ1" s="976"/>
      <c r="UQA1" s="976"/>
      <c r="UQB1" s="976"/>
      <c r="UQC1" s="976"/>
      <c r="UQD1" s="976"/>
      <c r="UQE1" s="976"/>
      <c r="UQF1" s="976"/>
      <c r="UQG1" s="976"/>
      <c r="UQH1" s="976"/>
      <c r="UQI1" s="976"/>
      <c r="UQJ1" s="976"/>
      <c r="UQK1" s="976"/>
      <c r="UQL1" s="976"/>
      <c r="UQM1" s="976"/>
      <c r="UQN1" s="976"/>
      <c r="UQO1" s="976"/>
      <c r="UQP1" s="976"/>
      <c r="UQQ1" s="976"/>
      <c r="UQR1" s="976"/>
      <c r="UQS1" s="976"/>
      <c r="UQT1" s="976"/>
      <c r="UQU1" s="976"/>
      <c r="UQV1" s="976"/>
      <c r="UQW1" s="976"/>
      <c r="UQX1" s="976"/>
      <c r="UQY1" s="976"/>
      <c r="UQZ1" s="976"/>
      <c r="URA1" s="976"/>
      <c r="URB1" s="976"/>
      <c r="URC1" s="976"/>
      <c r="URD1" s="976"/>
      <c r="URE1" s="976"/>
      <c r="URF1" s="976"/>
      <c r="URG1" s="976"/>
      <c r="URH1" s="976"/>
      <c r="URI1" s="976"/>
      <c r="URJ1" s="976"/>
      <c r="URK1" s="976"/>
      <c r="URL1" s="976"/>
      <c r="URM1" s="976"/>
      <c r="URN1" s="976"/>
      <c r="URO1" s="976"/>
      <c r="URP1" s="976"/>
      <c r="URQ1" s="976"/>
      <c r="URR1" s="976"/>
      <c r="URS1" s="976"/>
      <c r="URT1" s="976"/>
      <c r="URU1" s="976"/>
      <c r="URV1" s="976"/>
      <c r="URW1" s="976"/>
      <c r="URX1" s="976"/>
      <c r="URY1" s="976"/>
      <c r="URZ1" s="976"/>
      <c r="USA1" s="976"/>
      <c r="USB1" s="976"/>
      <c r="USC1" s="976"/>
      <c r="USD1" s="976"/>
      <c r="USE1" s="976"/>
      <c r="USF1" s="976"/>
      <c r="USG1" s="976"/>
      <c r="USH1" s="976"/>
      <c r="USI1" s="976"/>
      <c r="USJ1" s="976"/>
      <c r="USK1" s="976"/>
      <c r="USL1" s="976"/>
      <c r="USM1" s="976"/>
      <c r="USN1" s="976"/>
      <c r="USO1" s="976"/>
      <c r="USP1" s="976"/>
      <c r="USQ1" s="976"/>
      <c r="USR1" s="976"/>
      <c r="USS1" s="976"/>
      <c r="UST1" s="976"/>
      <c r="USU1" s="976"/>
      <c r="USV1" s="976"/>
      <c r="USW1" s="976"/>
      <c r="USX1" s="976"/>
      <c r="USY1" s="976"/>
      <c r="USZ1" s="976"/>
      <c r="UTA1" s="976"/>
      <c r="UTB1" s="976"/>
      <c r="UTC1" s="976"/>
      <c r="UTD1" s="976"/>
      <c r="UTE1" s="976"/>
      <c r="UTF1" s="976"/>
      <c r="UTG1" s="976"/>
      <c r="UTH1" s="976"/>
      <c r="UTI1" s="976"/>
      <c r="UTJ1" s="976"/>
      <c r="UTK1" s="976"/>
      <c r="UTL1" s="976"/>
      <c r="UTM1" s="976"/>
      <c r="UTN1" s="976"/>
      <c r="UTO1" s="976"/>
      <c r="UTP1" s="976"/>
      <c r="UTQ1" s="976"/>
      <c r="UTR1" s="976"/>
      <c r="UTS1" s="976"/>
      <c r="UTT1" s="976"/>
      <c r="UTU1" s="976"/>
      <c r="UTV1" s="976"/>
      <c r="UTW1" s="976"/>
      <c r="UTX1" s="976"/>
      <c r="UTY1" s="976"/>
      <c r="UTZ1" s="976"/>
      <c r="UUA1" s="976"/>
      <c r="UUB1" s="976"/>
      <c r="UUC1" s="976"/>
      <c r="UUD1" s="976"/>
      <c r="UUE1" s="976"/>
      <c r="UUF1" s="976"/>
      <c r="UUG1" s="976"/>
      <c r="UUH1" s="976"/>
      <c r="UUI1" s="976"/>
      <c r="UUJ1" s="976"/>
      <c r="UUK1" s="976"/>
      <c r="UUL1" s="976"/>
      <c r="UUM1" s="976"/>
      <c r="UUN1" s="976"/>
      <c r="UUO1" s="976"/>
      <c r="UUP1" s="976"/>
      <c r="UUQ1" s="976"/>
      <c r="UUR1" s="976"/>
      <c r="UUS1" s="976"/>
      <c r="UUT1" s="976"/>
      <c r="UUU1" s="976"/>
      <c r="UUV1" s="976"/>
      <c r="UUW1" s="976"/>
      <c r="UUX1" s="976"/>
      <c r="UUY1" s="976"/>
      <c r="UUZ1" s="976"/>
      <c r="UVA1" s="976"/>
      <c r="UVB1" s="976"/>
      <c r="UVC1" s="976"/>
      <c r="UVD1" s="976"/>
      <c r="UVE1" s="976"/>
      <c r="UVF1" s="976"/>
      <c r="UVG1" s="976"/>
      <c r="UVH1" s="976"/>
      <c r="UVI1" s="976"/>
      <c r="UVJ1" s="976"/>
      <c r="UVK1" s="976"/>
      <c r="UVL1" s="976"/>
      <c r="UVM1" s="976"/>
      <c r="UVN1" s="976"/>
      <c r="UVO1" s="976"/>
      <c r="UVP1" s="976"/>
      <c r="UVQ1" s="976"/>
      <c r="UVR1" s="976"/>
      <c r="UVS1" s="976"/>
      <c r="UVT1" s="976"/>
      <c r="UVU1" s="976"/>
      <c r="UVV1" s="976"/>
      <c r="UVW1" s="976"/>
      <c r="UVX1" s="976"/>
      <c r="UVY1" s="976"/>
      <c r="UVZ1" s="976"/>
      <c r="UWA1" s="976"/>
      <c r="UWB1" s="976"/>
      <c r="UWC1" s="976"/>
      <c r="UWD1" s="976"/>
      <c r="UWE1" s="976"/>
      <c r="UWF1" s="976"/>
      <c r="UWG1" s="976"/>
      <c r="UWH1" s="976"/>
      <c r="UWI1" s="976"/>
      <c r="UWJ1" s="976"/>
      <c r="UWK1" s="976"/>
      <c r="UWL1" s="976"/>
      <c r="UWM1" s="976"/>
      <c r="UWN1" s="976"/>
      <c r="UWO1" s="976"/>
      <c r="UWP1" s="976"/>
      <c r="UWQ1" s="976"/>
      <c r="UWR1" s="976"/>
      <c r="UWS1" s="976"/>
      <c r="UWT1" s="976"/>
      <c r="UWU1" s="976"/>
      <c r="UWV1" s="976"/>
      <c r="UWW1" s="976"/>
      <c r="UWX1" s="976"/>
      <c r="UWY1" s="976"/>
      <c r="UWZ1" s="976"/>
      <c r="UXA1" s="976"/>
      <c r="UXB1" s="976"/>
      <c r="UXC1" s="976"/>
      <c r="UXD1" s="976"/>
      <c r="UXE1" s="976"/>
      <c r="UXF1" s="976"/>
      <c r="UXG1" s="976"/>
      <c r="UXH1" s="976"/>
      <c r="UXI1" s="976"/>
      <c r="UXJ1" s="976"/>
      <c r="UXK1" s="976"/>
      <c r="UXL1" s="976"/>
      <c r="UXM1" s="976"/>
      <c r="UXN1" s="976"/>
      <c r="UXO1" s="976"/>
      <c r="UXP1" s="976"/>
      <c r="UXQ1" s="976"/>
      <c r="UXR1" s="976"/>
      <c r="UXS1" s="976"/>
      <c r="UXT1" s="976"/>
      <c r="UXU1" s="976"/>
      <c r="UXV1" s="976"/>
      <c r="UXW1" s="976"/>
      <c r="UXX1" s="976"/>
      <c r="UXY1" s="976"/>
      <c r="UXZ1" s="976"/>
      <c r="UYA1" s="976"/>
      <c r="UYB1" s="976"/>
      <c r="UYC1" s="976"/>
      <c r="UYD1" s="976"/>
      <c r="UYE1" s="976"/>
      <c r="UYF1" s="976"/>
      <c r="UYG1" s="976"/>
      <c r="UYH1" s="976"/>
      <c r="UYI1" s="976"/>
      <c r="UYJ1" s="976"/>
      <c r="UYK1" s="976"/>
      <c r="UYL1" s="976"/>
      <c r="UYM1" s="976"/>
      <c r="UYN1" s="976"/>
      <c r="UYO1" s="976"/>
      <c r="UYP1" s="976"/>
      <c r="UYQ1" s="976"/>
      <c r="UYR1" s="976"/>
      <c r="UYS1" s="976"/>
      <c r="UYT1" s="976"/>
      <c r="UYU1" s="976"/>
      <c r="UYV1" s="976"/>
      <c r="UYW1" s="976"/>
      <c r="UYX1" s="976"/>
      <c r="UYY1" s="976"/>
      <c r="UYZ1" s="976"/>
      <c r="UZA1" s="976"/>
      <c r="UZB1" s="976"/>
      <c r="UZC1" s="976"/>
      <c r="UZD1" s="976"/>
      <c r="UZE1" s="976"/>
      <c r="UZF1" s="976"/>
      <c r="UZG1" s="976"/>
      <c r="UZH1" s="976"/>
      <c r="UZI1" s="976"/>
      <c r="UZJ1" s="976"/>
      <c r="UZK1" s="976"/>
      <c r="UZL1" s="976"/>
      <c r="UZM1" s="976"/>
      <c r="UZN1" s="976"/>
      <c r="UZO1" s="976"/>
      <c r="UZP1" s="976"/>
      <c r="UZQ1" s="976"/>
      <c r="UZR1" s="976"/>
      <c r="UZS1" s="976"/>
      <c r="UZT1" s="976"/>
      <c r="UZU1" s="976"/>
      <c r="UZV1" s="976"/>
      <c r="UZW1" s="976"/>
      <c r="UZX1" s="976"/>
      <c r="UZY1" s="976"/>
      <c r="UZZ1" s="976"/>
      <c r="VAA1" s="976"/>
      <c r="VAB1" s="976"/>
      <c r="VAC1" s="976"/>
      <c r="VAD1" s="976"/>
      <c r="VAE1" s="976"/>
      <c r="VAF1" s="976"/>
      <c r="VAG1" s="976"/>
      <c r="VAH1" s="976"/>
      <c r="VAI1" s="976"/>
      <c r="VAJ1" s="976"/>
      <c r="VAK1" s="976"/>
      <c r="VAL1" s="976"/>
      <c r="VAM1" s="976"/>
      <c r="VAN1" s="976"/>
      <c r="VAO1" s="976"/>
      <c r="VAP1" s="976"/>
      <c r="VAQ1" s="976"/>
      <c r="VAR1" s="976"/>
      <c r="VAS1" s="976"/>
      <c r="VAT1" s="976"/>
      <c r="VAU1" s="976"/>
      <c r="VAV1" s="976"/>
      <c r="VAW1" s="976"/>
      <c r="VAX1" s="976"/>
      <c r="VAY1" s="976"/>
      <c r="VAZ1" s="976"/>
      <c r="VBA1" s="976"/>
      <c r="VBB1" s="976"/>
      <c r="VBC1" s="976"/>
      <c r="VBD1" s="976"/>
      <c r="VBE1" s="976"/>
      <c r="VBF1" s="976"/>
      <c r="VBG1" s="976"/>
      <c r="VBH1" s="976"/>
      <c r="VBI1" s="976"/>
      <c r="VBJ1" s="976"/>
      <c r="VBK1" s="976"/>
      <c r="VBL1" s="976"/>
      <c r="VBM1" s="976"/>
      <c r="VBN1" s="976"/>
      <c r="VBO1" s="976"/>
      <c r="VBP1" s="976"/>
      <c r="VBQ1" s="976"/>
      <c r="VBR1" s="976"/>
      <c r="VBS1" s="976"/>
      <c r="VBT1" s="976"/>
      <c r="VBU1" s="976"/>
      <c r="VBV1" s="976"/>
      <c r="VBW1" s="976"/>
      <c r="VBX1" s="976"/>
      <c r="VBY1" s="976"/>
      <c r="VBZ1" s="976"/>
      <c r="VCA1" s="976"/>
      <c r="VCB1" s="976"/>
      <c r="VCC1" s="976"/>
      <c r="VCD1" s="976"/>
      <c r="VCE1" s="976"/>
      <c r="VCF1" s="976"/>
      <c r="VCG1" s="976"/>
      <c r="VCH1" s="976"/>
      <c r="VCI1" s="976"/>
      <c r="VCJ1" s="976"/>
      <c r="VCK1" s="976"/>
      <c r="VCL1" s="976"/>
      <c r="VCM1" s="976"/>
      <c r="VCN1" s="976"/>
      <c r="VCO1" s="976"/>
      <c r="VCP1" s="976"/>
      <c r="VCQ1" s="976"/>
      <c r="VCR1" s="976"/>
      <c r="VCS1" s="976"/>
      <c r="VCT1" s="976"/>
      <c r="VCU1" s="976"/>
      <c r="VCV1" s="976"/>
      <c r="VCW1" s="976"/>
      <c r="VCX1" s="976"/>
      <c r="VCY1" s="976"/>
      <c r="VCZ1" s="976"/>
      <c r="VDA1" s="976"/>
      <c r="VDB1" s="976"/>
      <c r="VDC1" s="976"/>
      <c r="VDD1" s="976"/>
      <c r="VDE1" s="976"/>
      <c r="VDF1" s="976"/>
      <c r="VDG1" s="976"/>
      <c r="VDH1" s="976"/>
      <c r="VDI1" s="976"/>
      <c r="VDJ1" s="976"/>
      <c r="VDK1" s="976"/>
      <c r="VDL1" s="976"/>
      <c r="VDM1" s="976"/>
      <c r="VDN1" s="976"/>
      <c r="VDO1" s="976"/>
      <c r="VDP1" s="976"/>
      <c r="VDQ1" s="976"/>
      <c r="VDR1" s="976"/>
      <c r="VDS1" s="976"/>
      <c r="VDT1" s="976"/>
      <c r="VDU1" s="976"/>
      <c r="VDV1" s="976"/>
      <c r="VDW1" s="976"/>
      <c r="VDX1" s="976"/>
      <c r="VDY1" s="976"/>
      <c r="VDZ1" s="976"/>
      <c r="VEA1" s="976"/>
      <c r="VEB1" s="976"/>
      <c r="VEC1" s="976"/>
      <c r="VED1" s="976"/>
      <c r="VEE1" s="976"/>
      <c r="VEF1" s="976"/>
      <c r="VEG1" s="976"/>
      <c r="VEH1" s="976"/>
      <c r="VEI1" s="976"/>
      <c r="VEJ1" s="976"/>
      <c r="VEK1" s="976"/>
      <c r="VEL1" s="976"/>
      <c r="VEM1" s="976"/>
      <c r="VEN1" s="976"/>
      <c r="VEO1" s="976"/>
      <c r="VEP1" s="976"/>
      <c r="VEQ1" s="976"/>
      <c r="VER1" s="976"/>
      <c r="VES1" s="976"/>
      <c r="VET1" s="976"/>
      <c r="VEU1" s="976"/>
      <c r="VEV1" s="976"/>
      <c r="VEW1" s="976"/>
      <c r="VEX1" s="976"/>
      <c r="VEY1" s="976"/>
      <c r="VEZ1" s="976"/>
      <c r="VFA1" s="976"/>
      <c r="VFB1" s="976"/>
      <c r="VFC1" s="976"/>
      <c r="VFD1" s="976"/>
      <c r="VFE1" s="976"/>
      <c r="VFF1" s="976"/>
      <c r="VFG1" s="976"/>
      <c r="VFH1" s="976"/>
      <c r="VFI1" s="976"/>
      <c r="VFJ1" s="976"/>
      <c r="VFK1" s="976"/>
      <c r="VFL1" s="976"/>
      <c r="VFM1" s="976"/>
      <c r="VFN1" s="976"/>
      <c r="VFO1" s="976"/>
      <c r="VFP1" s="976"/>
      <c r="VFQ1" s="976"/>
      <c r="VFR1" s="976"/>
      <c r="VFS1" s="976"/>
      <c r="VFT1" s="976"/>
      <c r="VFU1" s="976"/>
      <c r="VFV1" s="976"/>
      <c r="VFW1" s="976"/>
      <c r="VFX1" s="976"/>
      <c r="VFY1" s="976"/>
      <c r="VFZ1" s="976"/>
      <c r="VGA1" s="976"/>
      <c r="VGB1" s="976"/>
      <c r="VGC1" s="976"/>
      <c r="VGD1" s="976"/>
      <c r="VGE1" s="976"/>
      <c r="VGF1" s="976"/>
      <c r="VGG1" s="976"/>
      <c r="VGH1" s="976"/>
      <c r="VGI1" s="976"/>
      <c r="VGJ1" s="976"/>
      <c r="VGK1" s="976"/>
      <c r="VGL1" s="976"/>
      <c r="VGM1" s="976"/>
      <c r="VGN1" s="976"/>
      <c r="VGO1" s="976"/>
      <c r="VGP1" s="976"/>
      <c r="VGQ1" s="976"/>
      <c r="VGR1" s="976"/>
      <c r="VGS1" s="976"/>
      <c r="VGT1" s="976"/>
      <c r="VGU1" s="976"/>
      <c r="VGV1" s="976"/>
      <c r="VGW1" s="976"/>
      <c r="VGX1" s="976"/>
      <c r="VGY1" s="976"/>
      <c r="VGZ1" s="976"/>
      <c r="VHA1" s="976"/>
      <c r="VHB1" s="976"/>
      <c r="VHC1" s="976"/>
      <c r="VHD1" s="976"/>
      <c r="VHE1" s="976"/>
      <c r="VHF1" s="976"/>
      <c r="VHG1" s="976"/>
      <c r="VHH1" s="976"/>
      <c r="VHI1" s="976"/>
      <c r="VHJ1" s="976"/>
      <c r="VHK1" s="976"/>
      <c r="VHL1" s="976"/>
      <c r="VHM1" s="976"/>
      <c r="VHN1" s="976"/>
      <c r="VHO1" s="976"/>
      <c r="VHP1" s="976"/>
      <c r="VHQ1" s="976"/>
      <c r="VHR1" s="976"/>
      <c r="VHS1" s="976"/>
      <c r="VHT1" s="976"/>
      <c r="VHU1" s="976"/>
      <c r="VHV1" s="976"/>
      <c r="VHW1" s="976"/>
      <c r="VHX1" s="976"/>
      <c r="VHY1" s="976"/>
      <c r="VHZ1" s="976"/>
      <c r="VIA1" s="976"/>
      <c r="VIB1" s="976"/>
      <c r="VIC1" s="976"/>
      <c r="VID1" s="976"/>
      <c r="VIE1" s="976"/>
      <c r="VIF1" s="976"/>
      <c r="VIG1" s="976"/>
      <c r="VIH1" s="976"/>
      <c r="VII1" s="976"/>
      <c r="VIJ1" s="976"/>
      <c r="VIK1" s="976"/>
      <c r="VIL1" s="976"/>
      <c r="VIM1" s="976"/>
      <c r="VIN1" s="976"/>
      <c r="VIO1" s="976"/>
      <c r="VIP1" s="976"/>
      <c r="VIQ1" s="976"/>
      <c r="VIR1" s="976"/>
      <c r="VIS1" s="976"/>
      <c r="VIT1" s="976"/>
      <c r="VIU1" s="976"/>
      <c r="VIV1" s="976"/>
      <c r="VIW1" s="976"/>
      <c r="VIX1" s="976"/>
      <c r="VIY1" s="976"/>
      <c r="VIZ1" s="976"/>
      <c r="VJA1" s="976"/>
      <c r="VJB1" s="976"/>
      <c r="VJC1" s="976"/>
      <c r="VJD1" s="976"/>
      <c r="VJE1" s="976"/>
      <c r="VJF1" s="976"/>
      <c r="VJG1" s="976"/>
      <c r="VJH1" s="976"/>
      <c r="VJI1" s="976"/>
      <c r="VJJ1" s="976"/>
      <c r="VJK1" s="976"/>
      <c r="VJL1" s="976"/>
      <c r="VJM1" s="976"/>
      <c r="VJN1" s="976"/>
      <c r="VJO1" s="976"/>
      <c r="VJP1" s="976"/>
      <c r="VJQ1" s="976"/>
      <c r="VJR1" s="976"/>
      <c r="VJS1" s="976"/>
      <c r="VJT1" s="976"/>
      <c r="VJU1" s="976"/>
      <c r="VJV1" s="976"/>
      <c r="VJW1" s="976"/>
      <c r="VJX1" s="976"/>
      <c r="VJY1" s="976"/>
      <c r="VJZ1" s="976"/>
      <c r="VKA1" s="976"/>
      <c r="VKB1" s="976"/>
      <c r="VKC1" s="976"/>
      <c r="VKD1" s="976"/>
      <c r="VKE1" s="976"/>
      <c r="VKF1" s="976"/>
      <c r="VKG1" s="976"/>
      <c r="VKH1" s="976"/>
      <c r="VKI1" s="976"/>
      <c r="VKJ1" s="976"/>
      <c r="VKK1" s="976"/>
      <c r="VKL1" s="976"/>
      <c r="VKM1" s="976"/>
      <c r="VKN1" s="976"/>
      <c r="VKO1" s="976"/>
      <c r="VKP1" s="976"/>
      <c r="VKQ1" s="976"/>
      <c r="VKR1" s="976"/>
      <c r="VKS1" s="976"/>
      <c r="VKT1" s="976"/>
      <c r="VKU1" s="976"/>
      <c r="VKV1" s="976"/>
      <c r="VKW1" s="976"/>
      <c r="VKX1" s="976"/>
      <c r="VKY1" s="976"/>
      <c r="VKZ1" s="976"/>
      <c r="VLA1" s="976"/>
      <c r="VLB1" s="976"/>
      <c r="VLC1" s="976"/>
      <c r="VLD1" s="976"/>
      <c r="VLE1" s="976"/>
      <c r="VLF1" s="976"/>
      <c r="VLG1" s="976"/>
      <c r="VLH1" s="976"/>
      <c r="VLI1" s="976"/>
      <c r="VLJ1" s="976"/>
      <c r="VLK1" s="976"/>
      <c r="VLL1" s="976"/>
      <c r="VLM1" s="976"/>
      <c r="VLN1" s="976"/>
      <c r="VLO1" s="976"/>
      <c r="VLP1" s="976"/>
      <c r="VLQ1" s="976"/>
      <c r="VLR1" s="976"/>
      <c r="VLS1" s="976"/>
      <c r="VLT1" s="976"/>
      <c r="VLU1" s="976"/>
      <c r="VLV1" s="976"/>
      <c r="VLW1" s="976"/>
      <c r="VLX1" s="976"/>
      <c r="VLY1" s="976"/>
      <c r="VLZ1" s="976"/>
      <c r="VMA1" s="976"/>
      <c r="VMB1" s="976"/>
      <c r="VMC1" s="976"/>
      <c r="VMD1" s="976"/>
      <c r="VME1" s="976"/>
      <c r="VMF1" s="976"/>
      <c r="VMG1" s="976"/>
      <c r="VMH1" s="976"/>
      <c r="VMI1" s="976"/>
      <c r="VMJ1" s="976"/>
      <c r="VMK1" s="976"/>
      <c r="VML1" s="976"/>
      <c r="VMM1" s="976"/>
      <c r="VMN1" s="976"/>
      <c r="VMO1" s="976"/>
      <c r="VMP1" s="976"/>
      <c r="VMQ1" s="976"/>
      <c r="VMR1" s="976"/>
      <c r="VMS1" s="976"/>
      <c r="VMT1" s="976"/>
      <c r="VMU1" s="976"/>
      <c r="VMV1" s="976"/>
      <c r="VMW1" s="976"/>
      <c r="VMX1" s="976"/>
      <c r="VMY1" s="976"/>
      <c r="VMZ1" s="976"/>
      <c r="VNA1" s="976"/>
      <c r="VNB1" s="976"/>
      <c r="VNC1" s="976"/>
      <c r="VND1" s="976"/>
      <c r="VNE1" s="976"/>
      <c r="VNF1" s="976"/>
      <c r="VNG1" s="976"/>
      <c r="VNH1" s="976"/>
      <c r="VNI1" s="976"/>
      <c r="VNJ1" s="976"/>
      <c r="VNK1" s="976"/>
      <c r="VNL1" s="976"/>
      <c r="VNM1" s="976"/>
      <c r="VNN1" s="976"/>
      <c r="VNO1" s="976"/>
      <c r="VNP1" s="976"/>
      <c r="VNQ1" s="976"/>
      <c r="VNR1" s="976"/>
      <c r="VNS1" s="976"/>
      <c r="VNT1" s="976"/>
      <c r="VNU1" s="976"/>
      <c r="VNV1" s="976"/>
      <c r="VNW1" s="976"/>
      <c r="VNX1" s="976"/>
      <c r="VNY1" s="976"/>
      <c r="VNZ1" s="976"/>
      <c r="VOA1" s="976"/>
      <c r="VOB1" s="976"/>
      <c r="VOC1" s="976"/>
      <c r="VOD1" s="976"/>
      <c r="VOE1" s="976"/>
      <c r="VOF1" s="976"/>
      <c r="VOG1" s="976"/>
      <c r="VOH1" s="976"/>
      <c r="VOI1" s="976"/>
      <c r="VOJ1" s="976"/>
      <c r="VOK1" s="976"/>
      <c r="VOL1" s="976"/>
      <c r="VOM1" s="976"/>
      <c r="VON1" s="976"/>
      <c r="VOO1" s="976"/>
      <c r="VOP1" s="976"/>
      <c r="VOQ1" s="976"/>
      <c r="VOR1" s="976"/>
      <c r="VOS1" s="976"/>
      <c r="VOT1" s="976"/>
      <c r="VOU1" s="976"/>
      <c r="VOV1" s="976"/>
      <c r="VOW1" s="976"/>
      <c r="VOX1" s="976"/>
      <c r="VOY1" s="976"/>
      <c r="VOZ1" s="976"/>
      <c r="VPA1" s="976"/>
      <c r="VPB1" s="976"/>
      <c r="VPC1" s="976"/>
      <c r="VPD1" s="976"/>
      <c r="VPE1" s="976"/>
      <c r="VPF1" s="976"/>
      <c r="VPG1" s="976"/>
      <c r="VPH1" s="976"/>
      <c r="VPI1" s="976"/>
      <c r="VPJ1" s="976"/>
      <c r="VPK1" s="976"/>
      <c r="VPL1" s="976"/>
      <c r="VPM1" s="976"/>
      <c r="VPN1" s="976"/>
      <c r="VPO1" s="976"/>
      <c r="VPP1" s="976"/>
      <c r="VPQ1" s="976"/>
      <c r="VPR1" s="976"/>
      <c r="VPS1" s="976"/>
      <c r="VPT1" s="976"/>
      <c r="VPU1" s="976"/>
      <c r="VPV1" s="976"/>
      <c r="VPW1" s="976"/>
      <c r="VPX1" s="976"/>
      <c r="VPY1" s="976"/>
      <c r="VPZ1" s="976"/>
      <c r="VQA1" s="976"/>
      <c r="VQB1" s="976"/>
      <c r="VQC1" s="976"/>
      <c r="VQD1" s="976"/>
      <c r="VQE1" s="976"/>
      <c r="VQF1" s="976"/>
      <c r="VQG1" s="976"/>
      <c r="VQH1" s="976"/>
      <c r="VQI1" s="976"/>
      <c r="VQJ1" s="976"/>
      <c r="VQK1" s="976"/>
      <c r="VQL1" s="976"/>
      <c r="VQM1" s="976"/>
      <c r="VQN1" s="976"/>
      <c r="VQO1" s="976"/>
      <c r="VQP1" s="976"/>
      <c r="VQQ1" s="976"/>
      <c r="VQR1" s="976"/>
      <c r="VQS1" s="976"/>
      <c r="VQT1" s="976"/>
      <c r="VQU1" s="976"/>
      <c r="VQV1" s="976"/>
      <c r="VQW1" s="976"/>
      <c r="VQX1" s="976"/>
      <c r="VQY1" s="976"/>
      <c r="VQZ1" s="976"/>
      <c r="VRA1" s="976"/>
      <c r="VRB1" s="976"/>
      <c r="VRC1" s="976"/>
      <c r="VRD1" s="976"/>
      <c r="VRE1" s="976"/>
      <c r="VRF1" s="976"/>
      <c r="VRG1" s="976"/>
      <c r="VRH1" s="976"/>
      <c r="VRI1" s="976"/>
      <c r="VRJ1" s="976"/>
      <c r="VRK1" s="976"/>
      <c r="VRL1" s="976"/>
      <c r="VRM1" s="976"/>
      <c r="VRN1" s="976"/>
      <c r="VRO1" s="976"/>
      <c r="VRP1" s="976"/>
      <c r="VRQ1" s="976"/>
      <c r="VRR1" s="976"/>
      <c r="VRS1" s="976"/>
      <c r="VRT1" s="976"/>
      <c r="VRU1" s="976"/>
      <c r="VRV1" s="976"/>
      <c r="VRW1" s="976"/>
      <c r="VRX1" s="976"/>
      <c r="VRY1" s="976"/>
      <c r="VRZ1" s="976"/>
      <c r="VSA1" s="976"/>
      <c r="VSB1" s="976"/>
      <c r="VSC1" s="976"/>
      <c r="VSD1" s="976"/>
      <c r="VSE1" s="976"/>
      <c r="VSF1" s="976"/>
      <c r="VSG1" s="976"/>
      <c r="VSH1" s="976"/>
      <c r="VSI1" s="976"/>
      <c r="VSJ1" s="976"/>
      <c r="VSK1" s="976"/>
      <c r="VSL1" s="976"/>
      <c r="VSM1" s="976"/>
      <c r="VSN1" s="976"/>
      <c r="VSO1" s="976"/>
      <c r="VSP1" s="976"/>
      <c r="VSQ1" s="976"/>
      <c r="VSR1" s="976"/>
      <c r="VSS1" s="976"/>
      <c r="VST1" s="976"/>
      <c r="VSU1" s="976"/>
      <c r="VSV1" s="976"/>
      <c r="VSW1" s="976"/>
      <c r="VSX1" s="976"/>
      <c r="VSY1" s="976"/>
      <c r="VSZ1" s="976"/>
      <c r="VTA1" s="976"/>
      <c r="VTB1" s="976"/>
      <c r="VTC1" s="976"/>
      <c r="VTD1" s="976"/>
      <c r="VTE1" s="976"/>
      <c r="VTF1" s="976"/>
      <c r="VTG1" s="976"/>
      <c r="VTH1" s="976"/>
      <c r="VTI1" s="976"/>
      <c r="VTJ1" s="976"/>
      <c r="VTK1" s="976"/>
      <c r="VTL1" s="976"/>
      <c r="VTM1" s="976"/>
      <c r="VTN1" s="976"/>
      <c r="VTO1" s="976"/>
      <c r="VTP1" s="976"/>
      <c r="VTQ1" s="976"/>
      <c r="VTR1" s="976"/>
      <c r="VTS1" s="976"/>
      <c r="VTT1" s="976"/>
      <c r="VTU1" s="976"/>
      <c r="VTV1" s="976"/>
      <c r="VTW1" s="976"/>
      <c r="VTX1" s="976"/>
      <c r="VTY1" s="976"/>
      <c r="VTZ1" s="976"/>
      <c r="VUA1" s="976"/>
      <c r="VUB1" s="976"/>
      <c r="VUC1" s="976"/>
      <c r="VUD1" s="976"/>
      <c r="VUE1" s="976"/>
      <c r="VUF1" s="976"/>
      <c r="VUG1" s="976"/>
      <c r="VUH1" s="976"/>
      <c r="VUI1" s="976"/>
      <c r="VUJ1" s="976"/>
      <c r="VUK1" s="976"/>
      <c r="VUL1" s="976"/>
      <c r="VUM1" s="976"/>
      <c r="VUN1" s="976"/>
      <c r="VUO1" s="976"/>
      <c r="VUP1" s="976"/>
      <c r="VUQ1" s="976"/>
      <c r="VUR1" s="976"/>
      <c r="VUS1" s="976"/>
      <c r="VUT1" s="976"/>
      <c r="VUU1" s="976"/>
      <c r="VUV1" s="976"/>
      <c r="VUW1" s="976"/>
      <c r="VUX1" s="976"/>
      <c r="VUY1" s="976"/>
      <c r="VUZ1" s="976"/>
      <c r="VVA1" s="976"/>
      <c r="VVB1" s="976"/>
      <c r="VVC1" s="976"/>
      <c r="VVD1" s="976"/>
      <c r="VVE1" s="976"/>
      <c r="VVF1" s="976"/>
      <c r="VVG1" s="976"/>
      <c r="VVH1" s="976"/>
      <c r="VVI1" s="976"/>
      <c r="VVJ1" s="976"/>
      <c r="VVK1" s="976"/>
      <c r="VVL1" s="976"/>
      <c r="VVM1" s="976"/>
      <c r="VVN1" s="976"/>
      <c r="VVO1" s="976"/>
      <c r="VVP1" s="976"/>
      <c r="VVQ1" s="976"/>
      <c r="VVR1" s="976"/>
      <c r="VVS1" s="976"/>
      <c r="VVT1" s="976"/>
      <c r="VVU1" s="976"/>
      <c r="VVV1" s="976"/>
      <c r="VVW1" s="976"/>
      <c r="VVX1" s="976"/>
      <c r="VVY1" s="976"/>
      <c r="VVZ1" s="976"/>
      <c r="VWA1" s="976"/>
      <c r="VWB1" s="976"/>
      <c r="VWC1" s="976"/>
      <c r="VWD1" s="976"/>
      <c r="VWE1" s="976"/>
      <c r="VWF1" s="976"/>
      <c r="VWG1" s="976"/>
      <c r="VWH1" s="976"/>
      <c r="VWI1" s="976"/>
      <c r="VWJ1" s="976"/>
      <c r="VWK1" s="976"/>
      <c r="VWL1" s="976"/>
      <c r="VWM1" s="976"/>
      <c r="VWN1" s="976"/>
      <c r="VWO1" s="976"/>
      <c r="VWP1" s="976"/>
      <c r="VWQ1" s="976"/>
      <c r="VWR1" s="976"/>
      <c r="VWS1" s="976"/>
      <c r="VWT1" s="976"/>
      <c r="VWU1" s="976"/>
      <c r="VWV1" s="976"/>
      <c r="VWW1" s="976"/>
      <c r="VWX1" s="976"/>
      <c r="VWY1" s="976"/>
      <c r="VWZ1" s="976"/>
      <c r="VXA1" s="976"/>
      <c r="VXB1" s="976"/>
      <c r="VXC1" s="976"/>
      <c r="VXD1" s="976"/>
      <c r="VXE1" s="976"/>
      <c r="VXF1" s="976"/>
      <c r="VXG1" s="976"/>
      <c r="VXH1" s="976"/>
      <c r="VXI1" s="976"/>
      <c r="VXJ1" s="976"/>
      <c r="VXK1" s="976"/>
      <c r="VXL1" s="976"/>
      <c r="VXM1" s="976"/>
      <c r="VXN1" s="976"/>
      <c r="VXO1" s="976"/>
      <c r="VXP1" s="976"/>
      <c r="VXQ1" s="976"/>
      <c r="VXR1" s="976"/>
      <c r="VXS1" s="976"/>
      <c r="VXT1" s="976"/>
      <c r="VXU1" s="976"/>
      <c r="VXV1" s="976"/>
      <c r="VXW1" s="976"/>
      <c r="VXX1" s="976"/>
      <c r="VXY1" s="976"/>
      <c r="VXZ1" s="976"/>
      <c r="VYA1" s="976"/>
      <c r="VYB1" s="976"/>
      <c r="VYC1" s="976"/>
      <c r="VYD1" s="976"/>
      <c r="VYE1" s="976"/>
      <c r="VYF1" s="976"/>
      <c r="VYG1" s="976"/>
      <c r="VYH1" s="976"/>
      <c r="VYI1" s="976"/>
      <c r="VYJ1" s="976"/>
      <c r="VYK1" s="976"/>
      <c r="VYL1" s="976"/>
      <c r="VYM1" s="976"/>
      <c r="VYN1" s="976"/>
      <c r="VYO1" s="976"/>
      <c r="VYP1" s="976"/>
      <c r="VYQ1" s="976"/>
      <c r="VYR1" s="976"/>
      <c r="VYS1" s="976"/>
      <c r="VYT1" s="976"/>
      <c r="VYU1" s="976"/>
      <c r="VYV1" s="976"/>
      <c r="VYW1" s="976"/>
      <c r="VYX1" s="976"/>
      <c r="VYY1" s="976"/>
      <c r="VYZ1" s="976"/>
      <c r="VZA1" s="976"/>
      <c r="VZB1" s="976"/>
      <c r="VZC1" s="976"/>
      <c r="VZD1" s="976"/>
      <c r="VZE1" s="976"/>
      <c r="VZF1" s="976"/>
      <c r="VZG1" s="976"/>
      <c r="VZH1" s="976"/>
      <c r="VZI1" s="976"/>
      <c r="VZJ1" s="976"/>
      <c r="VZK1" s="976"/>
      <c r="VZL1" s="976"/>
      <c r="VZM1" s="976"/>
      <c r="VZN1" s="976"/>
      <c r="VZO1" s="976"/>
      <c r="VZP1" s="976"/>
      <c r="VZQ1" s="976"/>
      <c r="VZR1" s="976"/>
      <c r="VZS1" s="976"/>
      <c r="VZT1" s="976"/>
      <c r="VZU1" s="976"/>
      <c r="VZV1" s="976"/>
      <c r="VZW1" s="976"/>
      <c r="VZX1" s="976"/>
      <c r="VZY1" s="976"/>
      <c r="VZZ1" s="976"/>
      <c r="WAA1" s="976"/>
      <c r="WAB1" s="976"/>
      <c r="WAC1" s="976"/>
      <c r="WAD1" s="976"/>
      <c r="WAE1" s="976"/>
      <c r="WAF1" s="976"/>
      <c r="WAG1" s="976"/>
      <c r="WAH1" s="976"/>
      <c r="WAI1" s="976"/>
      <c r="WAJ1" s="976"/>
      <c r="WAK1" s="976"/>
      <c r="WAL1" s="976"/>
      <c r="WAM1" s="976"/>
      <c r="WAN1" s="976"/>
      <c r="WAO1" s="976"/>
      <c r="WAP1" s="976"/>
      <c r="WAQ1" s="976"/>
      <c r="WAR1" s="976"/>
      <c r="WAS1" s="976"/>
      <c r="WAT1" s="976"/>
      <c r="WAU1" s="976"/>
      <c r="WAV1" s="976"/>
      <c r="WAW1" s="976"/>
      <c r="WAX1" s="976"/>
      <c r="WAY1" s="976"/>
      <c r="WAZ1" s="976"/>
      <c r="WBA1" s="976"/>
      <c r="WBB1" s="976"/>
      <c r="WBC1" s="976"/>
      <c r="WBD1" s="976"/>
      <c r="WBE1" s="976"/>
      <c r="WBF1" s="976"/>
      <c r="WBG1" s="976"/>
      <c r="WBH1" s="976"/>
      <c r="WBI1" s="976"/>
      <c r="WBJ1" s="976"/>
      <c r="WBK1" s="976"/>
      <c r="WBL1" s="976"/>
      <c r="WBM1" s="976"/>
      <c r="WBN1" s="976"/>
      <c r="WBO1" s="976"/>
      <c r="WBP1" s="976"/>
      <c r="WBQ1" s="976"/>
      <c r="WBR1" s="976"/>
      <c r="WBS1" s="976"/>
      <c r="WBT1" s="976"/>
      <c r="WBU1" s="976"/>
      <c r="WBV1" s="976"/>
      <c r="WBW1" s="976"/>
      <c r="WBX1" s="976"/>
      <c r="WBY1" s="976"/>
      <c r="WBZ1" s="976"/>
      <c r="WCA1" s="976"/>
      <c r="WCB1" s="976"/>
      <c r="WCC1" s="976"/>
      <c r="WCD1" s="976"/>
      <c r="WCE1" s="976"/>
      <c r="WCF1" s="976"/>
      <c r="WCG1" s="976"/>
      <c r="WCH1" s="976"/>
      <c r="WCI1" s="976"/>
      <c r="WCJ1" s="976"/>
      <c r="WCK1" s="976"/>
      <c r="WCL1" s="976"/>
      <c r="WCM1" s="976"/>
      <c r="WCN1" s="976"/>
      <c r="WCO1" s="976"/>
      <c r="WCP1" s="976"/>
      <c r="WCQ1" s="976"/>
      <c r="WCR1" s="976"/>
      <c r="WCS1" s="976"/>
      <c r="WCT1" s="976"/>
      <c r="WCU1" s="976"/>
      <c r="WCV1" s="976"/>
      <c r="WCW1" s="976"/>
      <c r="WCX1" s="976"/>
      <c r="WCY1" s="976"/>
      <c r="WCZ1" s="976"/>
      <c r="WDA1" s="976"/>
      <c r="WDB1" s="976"/>
      <c r="WDC1" s="976"/>
      <c r="WDD1" s="976"/>
      <c r="WDE1" s="976"/>
      <c r="WDF1" s="976"/>
      <c r="WDG1" s="976"/>
      <c r="WDH1" s="976"/>
      <c r="WDI1" s="976"/>
      <c r="WDJ1" s="976"/>
      <c r="WDK1" s="976"/>
      <c r="WDL1" s="976"/>
      <c r="WDM1" s="976"/>
      <c r="WDN1" s="976"/>
      <c r="WDO1" s="976"/>
      <c r="WDP1" s="976"/>
      <c r="WDQ1" s="976"/>
      <c r="WDR1" s="976"/>
      <c r="WDS1" s="976"/>
      <c r="WDT1" s="976"/>
      <c r="WDU1" s="976"/>
      <c r="WDV1" s="976"/>
      <c r="WDW1" s="976"/>
      <c r="WDX1" s="976"/>
      <c r="WDY1" s="976"/>
      <c r="WDZ1" s="976"/>
      <c r="WEA1" s="976"/>
      <c r="WEB1" s="976"/>
      <c r="WEC1" s="976"/>
      <c r="WED1" s="976"/>
      <c r="WEE1" s="976"/>
      <c r="WEF1" s="976"/>
      <c r="WEG1" s="976"/>
      <c r="WEH1" s="976"/>
      <c r="WEI1" s="976"/>
      <c r="WEJ1" s="976"/>
      <c r="WEK1" s="976"/>
      <c r="WEL1" s="976"/>
      <c r="WEM1" s="976"/>
      <c r="WEN1" s="976"/>
      <c r="WEO1" s="976"/>
      <c r="WEP1" s="976"/>
      <c r="WEQ1" s="976"/>
      <c r="WER1" s="976"/>
      <c r="WES1" s="976"/>
      <c r="WET1" s="976"/>
      <c r="WEU1" s="976"/>
      <c r="WEV1" s="976"/>
      <c r="WEW1" s="976"/>
      <c r="WEX1" s="976"/>
      <c r="WEY1" s="976"/>
      <c r="WEZ1" s="976"/>
      <c r="WFA1" s="976"/>
      <c r="WFB1" s="976"/>
      <c r="WFC1" s="976"/>
      <c r="WFD1" s="976"/>
      <c r="WFE1" s="976"/>
      <c r="WFF1" s="976"/>
      <c r="WFG1" s="976"/>
      <c r="WFH1" s="976"/>
      <c r="WFI1" s="976"/>
      <c r="WFJ1" s="976"/>
      <c r="WFK1" s="976"/>
      <c r="WFL1" s="976"/>
      <c r="WFM1" s="976"/>
      <c r="WFN1" s="976"/>
      <c r="WFO1" s="976"/>
      <c r="WFP1" s="976"/>
      <c r="WFQ1" s="976"/>
      <c r="WFR1" s="976"/>
      <c r="WFS1" s="976"/>
      <c r="WFT1" s="976"/>
      <c r="WFU1" s="976"/>
      <c r="WFV1" s="976"/>
      <c r="WFW1" s="976"/>
      <c r="WFX1" s="976"/>
      <c r="WFY1" s="976"/>
      <c r="WFZ1" s="976"/>
      <c r="WGA1" s="976"/>
      <c r="WGB1" s="976"/>
      <c r="WGC1" s="976"/>
      <c r="WGD1" s="976"/>
      <c r="WGE1" s="976"/>
      <c r="WGF1" s="976"/>
      <c r="WGG1" s="976"/>
      <c r="WGH1" s="976"/>
      <c r="WGI1" s="976"/>
      <c r="WGJ1" s="976"/>
      <c r="WGK1" s="976"/>
      <c r="WGL1" s="976"/>
      <c r="WGM1" s="976"/>
      <c r="WGN1" s="976"/>
      <c r="WGO1" s="976"/>
      <c r="WGP1" s="976"/>
      <c r="WGQ1" s="976"/>
      <c r="WGR1" s="976"/>
      <c r="WGS1" s="976"/>
      <c r="WGT1" s="976"/>
      <c r="WGU1" s="976"/>
      <c r="WGV1" s="976"/>
      <c r="WGW1" s="976"/>
      <c r="WGX1" s="976"/>
      <c r="WGY1" s="976"/>
      <c r="WGZ1" s="976"/>
      <c r="WHA1" s="976"/>
      <c r="WHB1" s="976"/>
      <c r="WHC1" s="976"/>
      <c r="WHD1" s="976"/>
      <c r="WHE1" s="976"/>
      <c r="WHF1" s="976"/>
      <c r="WHG1" s="976"/>
      <c r="WHH1" s="976"/>
      <c r="WHI1" s="976"/>
      <c r="WHJ1" s="976"/>
      <c r="WHK1" s="976"/>
      <c r="WHL1" s="976"/>
      <c r="WHM1" s="976"/>
      <c r="WHN1" s="976"/>
      <c r="WHO1" s="976"/>
      <c r="WHP1" s="976"/>
      <c r="WHQ1" s="976"/>
      <c r="WHR1" s="976"/>
      <c r="WHS1" s="976"/>
      <c r="WHT1" s="976"/>
      <c r="WHU1" s="976"/>
      <c r="WHV1" s="976"/>
      <c r="WHW1" s="976"/>
      <c r="WHX1" s="976"/>
      <c r="WHY1" s="976"/>
      <c r="WHZ1" s="976"/>
      <c r="WIA1" s="976"/>
      <c r="WIB1" s="976"/>
      <c r="WIC1" s="976"/>
      <c r="WID1" s="976"/>
      <c r="WIE1" s="976"/>
      <c r="WIF1" s="976"/>
      <c r="WIG1" s="976"/>
      <c r="WIH1" s="976"/>
      <c r="WII1" s="976"/>
      <c r="WIJ1" s="976"/>
      <c r="WIK1" s="976"/>
      <c r="WIL1" s="976"/>
      <c r="WIM1" s="976"/>
      <c r="WIN1" s="976"/>
      <c r="WIO1" s="976"/>
      <c r="WIP1" s="976"/>
      <c r="WIQ1" s="976"/>
      <c r="WIR1" s="976"/>
      <c r="WIS1" s="976"/>
      <c r="WIT1" s="976"/>
      <c r="WIU1" s="976"/>
      <c r="WIV1" s="976"/>
      <c r="WIW1" s="976"/>
      <c r="WIX1" s="976"/>
      <c r="WIY1" s="976"/>
      <c r="WIZ1" s="976"/>
      <c r="WJA1" s="976"/>
      <c r="WJB1" s="976"/>
      <c r="WJC1" s="976"/>
      <c r="WJD1" s="976"/>
      <c r="WJE1" s="976"/>
      <c r="WJF1" s="976"/>
      <c r="WJG1" s="976"/>
      <c r="WJH1" s="976"/>
      <c r="WJI1" s="976"/>
      <c r="WJJ1" s="976"/>
      <c r="WJK1" s="976"/>
      <c r="WJL1" s="976"/>
      <c r="WJM1" s="976"/>
      <c r="WJN1" s="976"/>
      <c r="WJO1" s="976"/>
      <c r="WJP1" s="976"/>
      <c r="WJQ1" s="976"/>
      <c r="WJR1" s="976"/>
      <c r="WJS1" s="976"/>
      <c r="WJT1" s="976"/>
      <c r="WJU1" s="976"/>
      <c r="WJV1" s="976"/>
      <c r="WJW1" s="976"/>
      <c r="WJX1" s="976"/>
      <c r="WJY1" s="976"/>
      <c r="WJZ1" s="976"/>
      <c r="WKA1" s="976"/>
      <c r="WKB1" s="976"/>
      <c r="WKC1" s="976"/>
      <c r="WKD1" s="976"/>
      <c r="WKE1" s="976"/>
      <c r="WKF1" s="976"/>
      <c r="WKG1" s="976"/>
      <c r="WKH1" s="976"/>
      <c r="WKI1" s="976"/>
      <c r="WKJ1" s="976"/>
      <c r="WKK1" s="976"/>
      <c r="WKL1" s="976"/>
      <c r="WKM1" s="976"/>
      <c r="WKN1" s="976"/>
      <c r="WKO1" s="976"/>
      <c r="WKP1" s="976"/>
      <c r="WKQ1" s="976"/>
      <c r="WKR1" s="976"/>
      <c r="WKS1" s="976"/>
      <c r="WKT1" s="976"/>
      <c r="WKU1" s="976"/>
      <c r="WKV1" s="976"/>
      <c r="WKW1" s="976"/>
      <c r="WKX1" s="976"/>
      <c r="WKY1" s="976"/>
      <c r="WKZ1" s="976"/>
      <c r="WLA1" s="976"/>
      <c r="WLB1" s="976"/>
      <c r="WLC1" s="976"/>
      <c r="WLD1" s="976"/>
      <c r="WLE1" s="976"/>
      <c r="WLF1" s="976"/>
      <c r="WLG1" s="976"/>
      <c r="WLH1" s="976"/>
      <c r="WLI1" s="976"/>
      <c r="WLJ1" s="976"/>
      <c r="WLK1" s="976"/>
      <c r="WLL1" s="976"/>
      <c r="WLM1" s="976"/>
      <c r="WLN1" s="976"/>
      <c r="WLO1" s="976"/>
      <c r="WLP1" s="976"/>
      <c r="WLQ1" s="976"/>
      <c r="WLR1" s="976"/>
      <c r="WLS1" s="976"/>
      <c r="WLT1" s="976"/>
      <c r="WLU1" s="976"/>
      <c r="WLV1" s="976"/>
      <c r="WLW1" s="976"/>
      <c r="WLX1" s="976"/>
      <c r="WLY1" s="976"/>
      <c r="WLZ1" s="976"/>
      <c r="WMA1" s="976"/>
      <c r="WMB1" s="976"/>
      <c r="WMC1" s="976"/>
      <c r="WMD1" s="976"/>
      <c r="WME1" s="976"/>
      <c r="WMF1" s="976"/>
      <c r="WMG1" s="976"/>
      <c r="WMH1" s="976"/>
      <c r="WMI1" s="976"/>
      <c r="WMJ1" s="976"/>
      <c r="WMK1" s="976"/>
      <c r="WML1" s="976"/>
      <c r="WMM1" s="976"/>
      <c r="WMN1" s="976"/>
      <c r="WMO1" s="976"/>
      <c r="WMP1" s="976"/>
      <c r="WMQ1" s="976"/>
      <c r="WMR1" s="976"/>
      <c r="WMS1" s="976"/>
      <c r="WMT1" s="976"/>
      <c r="WMU1" s="976"/>
      <c r="WMV1" s="976"/>
      <c r="WMW1" s="976"/>
      <c r="WMX1" s="976"/>
      <c r="WMY1" s="976"/>
      <c r="WMZ1" s="976"/>
      <c r="WNA1" s="976"/>
      <c r="WNB1" s="976"/>
      <c r="WNC1" s="976"/>
      <c r="WND1" s="976"/>
      <c r="WNE1" s="976"/>
      <c r="WNF1" s="976"/>
      <c r="WNG1" s="976"/>
      <c r="WNH1" s="976"/>
      <c r="WNI1" s="976"/>
      <c r="WNJ1" s="976"/>
      <c r="WNK1" s="976"/>
      <c r="WNL1" s="976"/>
      <c r="WNM1" s="976"/>
      <c r="WNN1" s="976"/>
      <c r="WNO1" s="976"/>
      <c r="WNP1" s="976"/>
      <c r="WNQ1" s="976"/>
      <c r="WNR1" s="976"/>
      <c r="WNS1" s="976"/>
      <c r="WNT1" s="976"/>
      <c r="WNU1" s="976"/>
      <c r="WNV1" s="976"/>
      <c r="WNW1" s="976"/>
      <c r="WNX1" s="976"/>
      <c r="WNY1" s="976"/>
      <c r="WNZ1" s="976"/>
      <c r="WOA1" s="976"/>
      <c r="WOB1" s="976"/>
      <c r="WOC1" s="976"/>
      <c r="WOD1" s="976"/>
      <c r="WOE1" s="976"/>
      <c r="WOF1" s="976"/>
      <c r="WOG1" s="976"/>
      <c r="WOH1" s="976"/>
      <c r="WOI1" s="976"/>
      <c r="WOJ1" s="976"/>
      <c r="WOK1" s="976"/>
      <c r="WOL1" s="976"/>
      <c r="WOM1" s="976"/>
      <c r="WON1" s="976"/>
      <c r="WOO1" s="976"/>
      <c r="WOP1" s="976"/>
      <c r="WOQ1" s="976"/>
      <c r="WOR1" s="976"/>
      <c r="WOS1" s="976"/>
      <c r="WOT1" s="976"/>
      <c r="WOU1" s="976"/>
      <c r="WOV1" s="976"/>
      <c r="WOW1" s="976"/>
      <c r="WOX1" s="976"/>
      <c r="WOY1" s="976"/>
      <c r="WOZ1" s="976"/>
      <c r="WPA1" s="976"/>
      <c r="WPB1" s="976"/>
      <c r="WPC1" s="976"/>
      <c r="WPD1" s="976"/>
      <c r="WPE1" s="976"/>
      <c r="WPF1" s="976"/>
      <c r="WPG1" s="976"/>
      <c r="WPH1" s="976"/>
      <c r="WPI1" s="976"/>
      <c r="WPJ1" s="976"/>
      <c r="WPK1" s="976"/>
      <c r="WPL1" s="976"/>
      <c r="WPM1" s="976"/>
      <c r="WPN1" s="976"/>
      <c r="WPO1" s="976"/>
      <c r="WPP1" s="976"/>
      <c r="WPQ1" s="976"/>
      <c r="WPR1" s="976"/>
      <c r="WPS1" s="976"/>
      <c r="WPT1" s="976"/>
      <c r="WPU1" s="976"/>
      <c r="WPV1" s="976"/>
      <c r="WPW1" s="976"/>
      <c r="WPX1" s="976"/>
      <c r="WPY1" s="976"/>
      <c r="WPZ1" s="976"/>
      <c r="WQA1" s="976"/>
      <c r="WQB1" s="976"/>
      <c r="WQC1" s="976"/>
      <c r="WQD1" s="976"/>
      <c r="WQE1" s="976"/>
      <c r="WQF1" s="976"/>
      <c r="WQG1" s="976"/>
      <c r="WQH1" s="976"/>
      <c r="WQI1" s="976"/>
      <c r="WQJ1" s="976"/>
      <c r="WQK1" s="976"/>
      <c r="WQL1" s="976"/>
      <c r="WQM1" s="976"/>
      <c r="WQN1" s="976"/>
      <c r="WQO1" s="976"/>
      <c r="WQP1" s="976"/>
      <c r="WQQ1" s="976"/>
      <c r="WQR1" s="976"/>
      <c r="WQS1" s="976"/>
      <c r="WQT1" s="976"/>
      <c r="WQU1" s="976"/>
      <c r="WQV1" s="976"/>
      <c r="WQW1" s="976"/>
      <c r="WQX1" s="976"/>
      <c r="WQY1" s="976"/>
      <c r="WQZ1" s="976"/>
      <c r="WRA1" s="976"/>
      <c r="WRB1" s="976"/>
      <c r="WRC1" s="976"/>
      <c r="WRD1" s="976"/>
      <c r="WRE1" s="976"/>
      <c r="WRF1" s="976"/>
      <c r="WRG1" s="976"/>
      <c r="WRH1" s="976"/>
      <c r="WRI1" s="976"/>
      <c r="WRJ1" s="976"/>
      <c r="WRK1" s="976"/>
      <c r="WRL1" s="976"/>
      <c r="WRM1" s="976"/>
      <c r="WRN1" s="976"/>
      <c r="WRO1" s="976"/>
      <c r="WRP1" s="976"/>
      <c r="WRQ1" s="976"/>
      <c r="WRR1" s="976"/>
      <c r="WRS1" s="976"/>
      <c r="WRT1" s="976"/>
      <c r="WRU1" s="976"/>
      <c r="WRV1" s="976"/>
      <c r="WRW1" s="976"/>
      <c r="WRX1" s="976"/>
      <c r="WRY1" s="976"/>
      <c r="WRZ1" s="976"/>
      <c r="WSA1" s="976"/>
      <c r="WSB1" s="976"/>
      <c r="WSC1" s="976"/>
      <c r="WSD1" s="976"/>
      <c r="WSE1" s="976"/>
      <c r="WSF1" s="976"/>
      <c r="WSG1" s="976"/>
      <c r="WSH1" s="976"/>
      <c r="WSI1" s="976"/>
      <c r="WSJ1" s="976"/>
      <c r="WSK1" s="976"/>
      <c r="WSL1" s="976"/>
      <c r="WSM1" s="976"/>
      <c r="WSN1" s="976"/>
      <c r="WSO1" s="976"/>
      <c r="WSP1" s="976"/>
      <c r="WSQ1" s="976"/>
      <c r="WSR1" s="976"/>
      <c r="WSS1" s="976"/>
      <c r="WST1" s="976"/>
      <c r="WSU1" s="976"/>
      <c r="WSV1" s="976"/>
      <c r="WSW1" s="976"/>
      <c r="WSX1" s="976"/>
      <c r="WSY1" s="976"/>
      <c r="WSZ1" s="976"/>
      <c r="WTA1" s="976"/>
      <c r="WTB1" s="976"/>
      <c r="WTC1" s="976"/>
      <c r="WTD1" s="976"/>
      <c r="WTE1" s="976"/>
      <c r="WTF1" s="976"/>
      <c r="WTG1" s="976"/>
      <c r="WTH1" s="976"/>
      <c r="WTI1" s="976"/>
      <c r="WTJ1" s="976"/>
      <c r="WTK1" s="976"/>
      <c r="WTL1" s="976"/>
      <c r="WTM1" s="976"/>
      <c r="WTN1" s="976"/>
      <c r="WTO1" s="976"/>
      <c r="WTP1" s="976"/>
      <c r="WTQ1" s="976"/>
      <c r="WTR1" s="976"/>
      <c r="WTS1" s="976"/>
      <c r="WTT1" s="976"/>
      <c r="WTU1" s="976"/>
      <c r="WTV1" s="976"/>
      <c r="WTW1" s="976"/>
      <c r="WTX1" s="976"/>
      <c r="WTY1" s="976"/>
      <c r="WTZ1" s="976"/>
      <c r="WUA1" s="976"/>
      <c r="WUB1" s="976"/>
      <c r="WUC1" s="976"/>
      <c r="WUD1" s="976"/>
      <c r="WUE1" s="976"/>
      <c r="WUF1" s="976"/>
      <c r="WUG1" s="976"/>
      <c r="WUH1" s="976"/>
      <c r="WUI1" s="976"/>
      <c r="WUJ1" s="976"/>
      <c r="WUK1" s="976"/>
      <c r="WUL1" s="976"/>
      <c r="WUM1" s="976"/>
      <c r="WUN1" s="976"/>
      <c r="WUO1" s="976"/>
      <c r="WUP1" s="976"/>
      <c r="WUQ1" s="976"/>
      <c r="WUR1" s="976"/>
      <c r="WUS1" s="976"/>
      <c r="WUT1" s="976"/>
      <c r="WUU1" s="976"/>
      <c r="WUV1" s="976"/>
      <c r="WUW1" s="976"/>
      <c r="WUX1" s="976"/>
      <c r="WUY1" s="976"/>
      <c r="WUZ1" s="976"/>
      <c r="WVA1" s="976"/>
      <c r="WVB1" s="976"/>
      <c r="WVC1" s="976"/>
      <c r="WVD1" s="976"/>
      <c r="WVE1" s="976"/>
      <c r="WVF1" s="976"/>
      <c r="WVG1" s="976"/>
      <c r="WVH1" s="976"/>
      <c r="WVI1" s="976"/>
      <c r="WVJ1" s="976"/>
      <c r="WVK1" s="976"/>
      <c r="WVL1" s="976"/>
      <c r="WVM1" s="976"/>
      <c r="WVN1" s="976"/>
      <c r="WVO1" s="976"/>
      <c r="WVP1" s="976"/>
      <c r="WVQ1" s="976"/>
      <c r="WVR1" s="976"/>
      <c r="WVS1" s="976"/>
      <c r="WVT1" s="976"/>
      <c r="WVU1" s="976"/>
      <c r="WVV1" s="976"/>
      <c r="WVW1" s="976"/>
      <c r="WVX1" s="976"/>
      <c r="WVY1" s="976"/>
      <c r="WVZ1" s="976"/>
      <c r="WWA1" s="976"/>
      <c r="WWB1" s="976"/>
      <c r="WWC1" s="976"/>
      <c r="WWD1" s="976"/>
      <c r="WWE1" s="976"/>
      <c r="WWF1" s="976"/>
      <c r="WWG1" s="976"/>
      <c r="WWH1" s="976"/>
      <c r="WWI1" s="976"/>
      <c r="WWJ1" s="976"/>
      <c r="WWK1" s="976"/>
      <c r="WWL1" s="976"/>
      <c r="WWM1" s="976"/>
      <c r="WWN1" s="976"/>
      <c r="WWO1" s="976"/>
      <c r="WWP1" s="976"/>
      <c r="WWQ1" s="976"/>
      <c r="WWR1" s="976"/>
      <c r="WWS1" s="976"/>
      <c r="WWT1" s="976"/>
      <c r="WWU1" s="976"/>
      <c r="WWV1" s="976"/>
      <c r="WWW1" s="976"/>
      <c r="WWX1" s="976"/>
      <c r="WWY1" s="976"/>
      <c r="WWZ1" s="976"/>
      <c r="WXA1" s="976"/>
      <c r="WXB1" s="976"/>
      <c r="WXC1" s="976"/>
      <c r="WXD1" s="976"/>
      <c r="WXE1" s="976"/>
      <c r="WXF1" s="976"/>
      <c r="WXG1" s="976"/>
      <c r="WXH1" s="976"/>
      <c r="WXI1" s="976"/>
      <c r="WXJ1" s="976"/>
      <c r="WXK1" s="976"/>
      <c r="WXL1" s="976"/>
      <c r="WXM1" s="976"/>
      <c r="WXN1" s="976"/>
      <c r="WXO1" s="976"/>
      <c r="WXP1" s="976"/>
      <c r="WXQ1" s="976"/>
      <c r="WXR1" s="976"/>
      <c r="WXS1" s="976"/>
      <c r="WXT1" s="976"/>
      <c r="WXU1" s="976"/>
      <c r="WXV1" s="976"/>
      <c r="WXW1" s="976"/>
      <c r="WXX1" s="976"/>
      <c r="WXY1" s="976"/>
      <c r="WXZ1" s="976"/>
      <c r="WYA1" s="976"/>
      <c r="WYB1" s="976"/>
      <c r="WYC1" s="976"/>
      <c r="WYD1" s="976"/>
      <c r="WYE1" s="976"/>
      <c r="WYF1" s="976"/>
      <c r="WYG1" s="976"/>
      <c r="WYH1" s="976"/>
      <c r="WYI1" s="976"/>
      <c r="WYJ1" s="976"/>
      <c r="WYK1" s="976"/>
      <c r="WYL1" s="976"/>
      <c r="WYM1" s="976"/>
      <c r="WYN1" s="976"/>
      <c r="WYO1" s="976"/>
      <c r="WYP1" s="976"/>
      <c r="WYQ1" s="976"/>
      <c r="WYR1" s="976"/>
      <c r="WYS1" s="976"/>
      <c r="WYT1" s="976"/>
      <c r="WYU1" s="976"/>
      <c r="WYV1" s="976"/>
      <c r="WYW1" s="976"/>
      <c r="WYX1" s="976"/>
      <c r="WYY1" s="976"/>
      <c r="WYZ1" s="976"/>
      <c r="WZA1" s="976"/>
      <c r="WZB1" s="976"/>
      <c r="WZC1" s="976"/>
      <c r="WZD1" s="976"/>
      <c r="WZE1" s="976"/>
      <c r="WZF1" s="976"/>
      <c r="WZG1" s="976"/>
      <c r="WZH1" s="976"/>
      <c r="WZI1" s="976"/>
      <c r="WZJ1" s="976"/>
      <c r="WZK1" s="976"/>
      <c r="WZL1" s="976"/>
      <c r="WZM1" s="976"/>
      <c r="WZN1" s="976"/>
      <c r="WZO1" s="976"/>
      <c r="WZP1" s="976"/>
      <c r="WZQ1" s="976"/>
      <c r="WZR1" s="976"/>
      <c r="WZS1" s="976"/>
      <c r="WZT1" s="976"/>
      <c r="WZU1" s="976"/>
      <c r="WZV1" s="976"/>
      <c r="WZW1" s="976"/>
      <c r="WZX1" s="976"/>
      <c r="WZY1" s="976"/>
      <c r="WZZ1" s="976"/>
      <c r="XAA1" s="976"/>
      <c r="XAB1" s="976"/>
      <c r="XAC1" s="976"/>
      <c r="XAD1" s="976"/>
      <c r="XAE1" s="976"/>
      <c r="XAF1" s="976"/>
      <c r="XAG1" s="976"/>
      <c r="XAH1" s="976"/>
      <c r="XAI1" s="976"/>
      <c r="XAJ1" s="976"/>
      <c r="XAK1" s="976"/>
      <c r="XAL1" s="976"/>
      <c r="XAM1" s="976"/>
      <c r="XAN1" s="976"/>
      <c r="XAO1" s="976"/>
      <c r="XAP1" s="976"/>
      <c r="XAQ1" s="976"/>
      <c r="XAR1" s="976"/>
      <c r="XAS1" s="976"/>
      <c r="XAT1" s="976"/>
      <c r="XAU1" s="976"/>
      <c r="XAV1" s="976"/>
      <c r="XAW1" s="976"/>
      <c r="XAX1" s="976"/>
      <c r="XAY1" s="976"/>
      <c r="XAZ1" s="976"/>
      <c r="XBA1" s="976"/>
      <c r="XBB1" s="976"/>
      <c r="XBC1" s="976"/>
      <c r="XBD1" s="976"/>
      <c r="XBE1" s="976"/>
      <c r="XBF1" s="976"/>
      <c r="XBG1" s="976"/>
      <c r="XBH1" s="976"/>
      <c r="XBI1" s="976"/>
      <c r="XBJ1" s="976"/>
      <c r="XBK1" s="976"/>
      <c r="XBL1" s="976"/>
      <c r="XBM1" s="976"/>
      <c r="XBN1" s="976"/>
      <c r="XBO1" s="976"/>
      <c r="XBP1" s="976"/>
      <c r="XBQ1" s="976"/>
      <c r="XBR1" s="976"/>
      <c r="XBS1" s="976"/>
      <c r="XBT1" s="976"/>
      <c r="XBU1" s="976"/>
      <c r="XBV1" s="976"/>
      <c r="XBW1" s="976"/>
      <c r="XBX1" s="976"/>
      <c r="XBY1" s="976"/>
      <c r="XBZ1" s="976"/>
      <c r="XCA1" s="976"/>
      <c r="XCB1" s="976"/>
      <c r="XCC1" s="976"/>
      <c r="XCD1" s="976"/>
      <c r="XCE1" s="976"/>
      <c r="XCF1" s="976"/>
      <c r="XCG1" s="976"/>
      <c r="XCH1" s="976"/>
      <c r="XCI1" s="976"/>
      <c r="XCJ1" s="976"/>
      <c r="XCK1" s="976"/>
      <c r="XCL1" s="976"/>
      <c r="XCM1" s="976"/>
      <c r="XCN1" s="976"/>
      <c r="XCO1" s="976"/>
      <c r="XCP1" s="976"/>
      <c r="XCQ1" s="976"/>
      <c r="XCR1" s="976"/>
      <c r="XCS1" s="976"/>
      <c r="XCT1" s="976"/>
      <c r="XCU1" s="976"/>
      <c r="XCV1" s="976"/>
      <c r="XCW1" s="976"/>
      <c r="XCX1" s="976"/>
      <c r="XCY1" s="976"/>
      <c r="XCZ1" s="976"/>
      <c r="XDA1" s="976"/>
      <c r="XDB1" s="976"/>
      <c r="XDC1" s="976"/>
      <c r="XDD1" s="976"/>
      <c r="XDE1" s="976"/>
      <c r="XDF1" s="976"/>
      <c r="XDG1" s="976"/>
      <c r="XDH1" s="976"/>
      <c r="XDI1" s="976"/>
      <c r="XDJ1" s="976"/>
      <c r="XDK1" s="976"/>
      <c r="XDL1" s="976"/>
      <c r="XDM1" s="976"/>
      <c r="XDN1" s="976"/>
      <c r="XDO1" s="976"/>
      <c r="XDP1" s="976"/>
      <c r="XDQ1" s="976"/>
      <c r="XDR1" s="976"/>
      <c r="XDS1" s="976"/>
      <c r="XDT1" s="976"/>
      <c r="XDU1" s="976"/>
      <c r="XDV1" s="976"/>
      <c r="XDW1" s="976"/>
      <c r="XDX1" s="976"/>
      <c r="XDY1" s="976"/>
      <c r="XDZ1" s="976"/>
      <c r="XEA1" s="976"/>
      <c r="XEB1" s="976"/>
      <c r="XEC1" s="976"/>
      <c r="XED1" s="976"/>
      <c r="XEE1" s="976"/>
      <c r="XEF1" s="976"/>
      <c r="XEG1" s="976"/>
      <c r="XEH1" s="976"/>
      <c r="XEI1" s="976"/>
      <c r="XEJ1" s="976"/>
      <c r="XEK1" s="976"/>
      <c r="XEL1" s="976"/>
      <c r="XEM1" s="976"/>
      <c r="XEN1" s="976"/>
      <c r="XEO1" s="976"/>
      <c r="XEP1" s="976"/>
      <c r="XEQ1" s="976"/>
      <c r="XER1" s="976"/>
      <c r="XES1" s="976"/>
      <c r="XET1" s="976"/>
      <c r="XEU1" s="976"/>
      <c r="XEV1" s="976"/>
      <c r="XEW1" s="976"/>
      <c r="XEX1" s="976"/>
      <c r="XEY1" s="976"/>
      <c r="XEZ1" s="976"/>
      <c r="XFA1" s="976"/>
      <c r="XFB1" s="976"/>
    </row>
    <row r="2" spans="1:16382" ht="24.95" customHeight="1">
      <c r="A2" s="130" t="s">
        <v>11</v>
      </c>
      <c r="B2" s="130" t="s">
        <v>12</v>
      </c>
      <c r="C2" s="386" t="s">
        <v>13</v>
      </c>
      <c r="D2" s="386" t="s">
        <v>22</v>
      </c>
      <c r="E2" s="386" t="s">
        <v>23</v>
      </c>
      <c r="F2" s="386" t="s">
        <v>24</v>
      </c>
    </row>
    <row r="3" spans="1:16382" ht="24.95" customHeight="1">
      <c r="A3" s="12" t="s">
        <v>84</v>
      </c>
      <c r="B3" s="135" t="s">
        <v>85</v>
      </c>
      <c r="C3" s="13" t="s">
        <v>86</v>
      </c>
      <c r="D3" s="180" t="s">
        <v>87</v>
      </c>
      <c r="E3" s="180" t="s">
        <v>88</v>
      </c>
      <c r="F3" s="273" t="s">
        <v>89</v>
      </c>
      <c r="G3" s="203"/>
      <c r="H3" s="203"/>
      <c r="I3" s="203"/>
      <c r="J3" s="203"/>
      <c r="K3" s="203"/>
      <c r="L3" s="203"/>
    </row>
    <row r="4" spans="1:16382">
      <c r="A4" s="1163"/>
      <c r="B4" s="1163"/>
      <c r="C4" s="1163"/>
      <c r="D4" s="1163"/>
      <c r="E4" s="1163"/>
      <c r="F4" s="1164"/>
    </row>
    <row r="5" spans="1:16382" ht="15" customHeight="1">
      <c r="A5" s="68" t="s">
        <v>112</v>
      </c>
      <c r="B5" s="792" t="s">
        <v>255</v>
      </c>
      <c r="C5" s="793"/>
      <c r="D5" s="793"/>
      <c r="E5" s="793"/>
      <c r="F5" s="794"/>
    </row>
    <row r="6" spans="1:16382">
      <c r="A6" s="1153"/>
      <c r="B6" s="1153"/>
      <c r="C6" s="1153"/>
      <c r="D6" s="1153"/>
      <c r="E6" s="1153"/>
      <c r="F6" s="1154"/>
    </row>
    <row r="7" spans="1:16382" ht="15" customHeight="1">
      <c r="A7" s="68" t="s">
        <v>505</v>
      </c>
      <c r="B7" s="792" t="s">
        <v>256</v>
      </c>
      <c r="C7" s="793"/>
      <c r="D7" s="793"/>
      <c r="E7" s="793"/>
      <c r="F7" s="794"/>
    </row>
    <row r="8" spans="1:16382" ht="15" customHeight="1">
      <c r="A8" s="1153"/>
      <c r="B8" s="1153"/>
      <c r="C8" s="1153"/>
      <c r="D8" s="1153"/>
      <c r="E8" s="1153"/>
      <c r="F8" s="1154"/>
    </row>
    <row r="9" spans="1:16382" ht="19.5" customHeight="1">
      <c r="A9" s="1168" t="s">
        <v>1304</v>
      </c>
      <c r="B9" s="1169"/>
      <c r="C9" s="1169"/>
      <c r="D9" s="1169"/>
      <c r="E9" s="1169"/>
      <c r="F9" s="1170"/>
    </row>
    <row r="10" spans="1:16382" s="348" customFormat="1" ht="14.25" customHeight="1">
      <c r="A10" s="1121"/>
      <c r="B10" s="1122"/>
      <c r="C10" s="1122"/>
      <c r="D10" s="1122"/>
      <c r="E10" s="1122"/>
      <c r="F10" s="1123"/>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row>
    <row r="11" spans="1:16382" ht="32.25" customHeight="1">
      <c r="A11" s="1124" t="s">
        <v>533</v>
      </c>
      <c r="B11" s="562" t="s">
        <v>1191</v>
      </c>
      <c r="C11" s="873"/>
      <c r="D11" s="842"/>
      <c r="E11" s="842"/>
      <c r="F11" s="843"/>
    </row>
    <row r="12" spans="1:16382" ht="28.5" customHeight="1">
      <c r="A12" s="1125"/>
      <c r="B12" s="562" t="s">
        <v>1424</v>
      </c>
      <c r="C12" s="405" t="s">
        <v>136</v>
      </c>
      <c r="D12" s="263">
        <v>26</v>
      </c>
      <c r="E12" s="275"/>
      <c r="F12" s="133">
        <f>D12*E12</f>
        <v>0</v>
      </c>
    </row>
    <row r="13" spans="1:16382" ht="30.75" customHeight="1">
      <c r="A13" s="1124" t="s">
        <v>534</v>
      </c>
      <c r="B13" s="95" t="s">
        <v>1189</v>
      </c>
      <c r="C13" s="873"/>
      <c r="D13" s="842"/>
      <c r="E13" s="842"/>
      <c r="F13" s="843"/>
    </row>
    <row r="14" spans="1:16382" ht="30" customHeight="1">
      <c r="A14" s="1125"/>
      <c r="B14" s="562" t="s">
        <v>1425</v>
      </c>
      <c r="C14" s="405" t="s">
        <v>136</v>
      </c>
      <c r="D14" s="263">
        <v>26</v>
      </c>
      <c r="E14" s="275"/>
      <c r="F14" s="133">
        <f>D14*E14</f>
        <v>0</v>
      </c>
    </row>
    <row r="15" spans="1:16382" ht="27.75" customHeight="1">
      <c r="A15" s="1124" t="s">
        <v>535</v>
      </c>
      <c r="B15" s="95" t="s">
        <v>1190</v>
      </c>
      <c r="C15" s="873"/>
      <c r="D15" s="842"/>
      <c r="E15" s="842"/>
      <c r="F15" s="843"/>
      <c r="G15" s="203"/>
      <c r="H15" s="203"/>
      <c r="I15" s="203"/>
      <c r="J15" s="203"/>
      <c r="K15" s="203"/>
    </row>
    <row r="16" spans="1:16382" ht="20.100000000000001" customHeight="1">
      <c r="A16" s="1125"/>
      <c r="B16" s="562" t="s">
        <v>1426</v>
      </c>
      <c r="C16" s="405" t="s">
        <v>136</v>
      </c>
      <c r="D16" s="263">
        <v>1</v>
      </c>
      <c r="E16" s="275"/>
      <c r="F16" s="133">
        <f>D16*E16</f>
        <v>0</v>
      </c>
    </row>
    <row r="17" spans="1:138">
      <c r="A17" s="1166"/>
      <c r="B17" s="1166"/>
      <c r="C17" s="1166"/>
      <c r="D17" s="1166"/>
      <c r="E17" s="1166"/>
      <c r="F17" s="1167"/>
    </row>
    <row r="18" spans="1:138" ht="15" customHeight="1">
      <c r="A18" s="68" t="s">
        <v>505</v>
      </c>
      <c r="B18" s="144" t="s">
        <v>257</v>
      </c>
      <c r="C18" s="145"/>
      <c r="D18" s="264"/>
      <c r="E18" s="276"/>
      <c r="F18" s="722">
        <f>SUM(F12:F16)</f>
        <v>0</v>
      </c>
    </row>
    <row r="19" spans="1:138">
      <c r="A19" s="1166"/>
      <c r="B19" s="1166"/>
      <c r="C19" s="1166"/>
      <c r="D19" s="1166"/>
      <c r="E19" s="1166"/>
      <c r="F19" s="1167"/>
    </row>
    <row r="20" spans="1:138" ht="15" customHeight="1">
      <c r="A20" s="68" t="s">
        <v>506</v>
      </c>
      <c r="B20" s="792" t="s">
        <v>258</v>
      </c>
      <c r="C20" s="793"/>
      <c r="D20" s="793"/>
      <c r="E20" s="793"/>
      <c r="F20" s="794"/>
    </row>
    <row r="21" spans="1:138">
      <c r="A21" s="1166"/>
      <c r="B21" s="1166"/>
      <c r="C21" s="1166"/>
      <c r="D21" s="1166"/>
      <c r="E21" s="1166"/>
      <c r="F21" s="1167"/>
    </row>
    <row r="22" spans="1:138" s="25" customFormat="1" ht="15" customHeight="1">
      <c r="A22" s="94" t="s">
        <v>536</v>
      </c>
      <c r="B22" s="698" t="s">
        <v>876</v>
      </c>
      <c r="C22" s="99"/>
      <c r="D22" s="265"/>
      <c r="E22" s="274"/>
      <c r="F22" s="24"/>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row>
    <row r="23" spans="1:138">
      <c r="A23" s="1166"/>
      <c r="B23" s="1166"/>
      <c r="C23" s="1166"/>
      <c r="D23" s="1166"/>
      <c r="E23" s="1166"/>
      <c r="F23" s="1167"/>
    </row>
    <row r="24" spans="1:138" s="348" customFormat="1" ht="220.5" customHeight="1">
      <c r="A24" s="1181" t="s">
        <v>578</v>
      </c>
      <c r="B24" s="559" t="s">
        <v>1437</v>
      </c>
      <c r="C24" s="1129"/>
      <c r="D24" s="1130"/>
      <c r="E24" s="1130"/>
      <c r="F24" s="1131"/>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row>
    <row r="25" spans="1:138" s="348" customFormat="1" ht="38.25" customHeight="1">
      <c r="A25" s="1182"/>
      <c r="B25" s="702" t="s">
        <v>1438</v>
      </c>
      <c r="C25" s="411" t="s">
        <v>4</v>
      </c>
      <c r="D25" s="263">
        <v>1</v>
      </c>
      <c r="E25" s="275"/>
      <c r="F25" s="133">
        <f>D25*E25</f>
        <v>0</v>
      </c>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row>
    <row r="26" spans="1:138" s="348" customFormat="1">
      <c r="A26" s="1180"/>
      <c r="B26" s="1180"/>
      <c r="C26" s="1180"/>
      <c r="D26" s="1180"/>
      <c r="E26" s="1180"/>
      <c r="F26" s="1180"/>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row>
    <row r="27" spans="1:138" s="25" customFormat="1" ht="15" customHeight="1">
      <c r="A27" s="370"/>
      <c r="B27" s="701" t="s">
        <v>259</v>
      </c>
      <c r="C27" s="372"/>
      <c r="D27" s="373"/>
      <c r="E27" s="374"/>
      <c r="F27" s="375"/>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02"/>
      <c r="EF27" s="202"/>
      <c r="EG27" s="202"/>
      <c r="EH27" s="202"/>
    </row>
    <row r="28" spans="1:138">
      <c r="A28" s="1152"/>
      <c r="B28" s="1153"/>
      <c r="C28" s="1153"/>
      <c r="D28" s="1153"/>
      <c r="E28" s="1153"/>
      <c r="F28" s="1154"/>
    </row>
    <row r="29" spans="1:138" ht="17.25" customHeight="1">
      <c r="A29" s="1132" t="s">
        <v>579</v>
      </c>
      <c r="B29" s="1178" t="s">
        <v>1427</v>
      </c>
      <c r="C29" s="903"/>
      <c r="D29" s="904"/>
      <c r="E29" s="904"/>
      <c r="F29" s="905"/>
    </row>
    <row r="30" spans="1:138" s="348" customFormat="1" ht="17.25" customHeight="1">
      <c r="A30" s="1171"/>
      <c r="B30" s="1179"/>
      <c r="C30" s="909"/>
      <c r="D30" s="910"/>
      <c r="E30" s="910"/>
      <c r="F30" s="911"/>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row>
    <row r="31" spans="1:138" ht="20.100000000000001" customHeight="1">
      <c r="A31" s="1133"/>
      <c r="B31" s="598" t="s">
        <v>1428</v>
      </c>
      <c r="C31" s="132" t="s">
        <v>4</v>
      </c>
      <c r="D31" s="263">
        <v>1</v>
      </c>
      <c r="E31" s="275"/>
      <c r="F31" s="133">
        <f>D31*E31</f>
        <v>0</v>
      </c>
    </row>
    <row r="32" spans="1:138" ht="27.75" customHeight="1">
      <c r="A32" s="1132" t="s">
        <v>580</v>
      </c>
      <c r="B32" s="696" t="s">
        <v>1449</v>
      </c>
      <c r="C32" s="873"/>
      <c r="D32" s="842"/>
      <c r="E32" s="842"/>
      <c r="F32" s="843"/>
    </row>
    <row r="33" spans="1:138" ht="20.100000000000001" customHeight="1">
      <c r="A33" s="1133"/>
      <c r="B33" s="598" t="s">
        <v>663</v>
      </c>
      <c r="C33" s="362" t="s">
        <v>4</v>
      </c>
      <c r="D33" s="263">
        <v>1</v>
      </c>
      <c r="E33" s="275"/>
      <c r="F33" s="133">
        <f>D33*E33</f>
        <v>0</v>
      </c>
    </row>
    <row r="34" spans="1:138" ht="28.5" customHeight="1">
      <c r="A34" s="1132" t="s">
        <v>581</v>
      </c>
      <c r="B34" s="696" t="s">
        <v>1450</v>
      </c>
      <c r="C34" s="873"/>
      <c r="D34" s="842"/>
      <c r="E34" s="842"/>
      <c r="F34" s="843"/>
    </row>
    <row r="35" spans="1:138" ht="20.100000000000001" customHeight="1">
      <c r="A35" s="1133"/>
      <c r="B35" s="598" t="s">
        <v>663</v>
      </c>
      <c r="C35" s="132" t="s">
        <v>4</v>
      </c>
      <c r="D35" s="263">
        <v>1</v>
      </c>
      <c r="E35" s="275"/>
      <c r="F35" s="133">
        <f>D35*E35</f>
        <v>0</v>
      </c>
    </row>
    <row r="36" spans="1:138" ht="27" customHeight="1">
      <c r="A36" s="1132" t="s">
        <v>582</v>
      </c>
      <c r="B36" s="598" t="s">
        <v>1451</v>
      </c>
      <c r="C36" s="873"/>
      <c r="D36" s="842"/>
      <c r="E36" s="842"/>
      <c r="F36" s="843"/>
    </row>
    <row r="37" spans="1:138" ht="20.100000000000001" customHeight="1">
      <c r="A37" s="1133"/>
      <c r="B37" s="695" t="s">
        <v>1452</v>
      </c>
      <c r="C37" s="405" t="s">
        <v>4</v>
      </c>
      <c r="D37" s="263">
        <v>1</v>
      </c>
      <c r="E37" s="275"/>
      <c r="F37" s="133">
        <f>D37*E37</f>
        <v>0</v>
      </c>
    </row>
    <row r="38" spans="1:138" ht="30" customHeight="1">
      <c r="A38" s="1132" t="s">
        <v>583</v>
      </c>
      <c r="B38" s="694" t="s">
        <v>1453</v>
      </c>
      <c r="C38" s="873"/>
      <c r="D38" s="842"/>
      <c r="E38" s="842"/>
      <c r="F38" s="843"/>
    </row>
    <row r="39" spans="1:138" ht="20.100000000000001" customHeight="1">
      <c r="A39" s="1133"/>
      <c r="B39" s="598" t="s">
        <v>663</v>
      </c>
      <c r="C39" s="132" t="s">
        <v>4</v>
      </c>
      <c r="D39" s="263">
        <v>1</v>
      </c>
      <c r="E39" s="275"/>
      <c r="F39" s="133">
        <f>D39*E39</f>
        <v>0</v>
      </c>
    </row>
    <row r="40" spans="1:138" ht="27" customHeight="1">
      <c r="A40" s="1132" t="s">
        <v>584</v>
      </c>
      <c r="B40" s="706" t="s">
        <v>1454</v>
      </c>
      <c r="C40" s="873"/>
      <c r="D40" s="842"/>
      <c r="E40" s="842"/>
      <c r="F40" s="843"/>
    </row>
    <row r="41" spans="1:138" ht="20.100000000000001" customHeight="1">
      <c r="A41" s="1133"/>
      <c r="B41" s="695" t="s">
        <v>663</v>
      </c>
      <c r="C41" s="132" t="s">
        <v>4</v>
      </c>
      <c r="D41" s="263">
        <v>1</v>
      </c>
      <c r="E41" s="275"/>
      <c r="F41" s="133">
        <f>D41*E41</f>
        <v>0</v>
      </c>
    </row>
    <row r="42" spans="1:138">
      <c r="A42" s="1152"/>
      <c r="B42" s="1153"/>
      <c r="C42" s="1153"/>
      <c r="D42" s="1153"/>
      <c r="E42" s="1153"/>
      <c r="F42" s="1154"/>
    </row>
    <row r="43" spans="1:138" s="25" customFormat="1" ht="15" customHeight="1">
      <c r="A43" s="370"/>
      <c r="B43" s="371" t="s">
        <v>260</v>
      </c>
      <c r="C43" s="372"/>
      <c r="D43" s="373"/>
      <c r="E43" s="374"/>
      <c r="F43" s="375"/>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c r="DM43" s="202"/>
      <c r="DN43" s="202"/>
      <c r="DO43" s="202"/>
      <c r="DP43" s="202"/>
      <c r="DQ43" s="202"/>
      <c r="DR43" s="202"/>
      <c r="DS43" s="202"/>
      <c r="DT43" s="202"/>
      <c r="DU43" s="202"/>
      <c r="DV43" s="202"/>
      <c r="DW43" s="202"/>
      <c r="DX43" s="202"/>
      <c r="DY43" s="202"/>
      <c r="DZ43" s="202"/>
      <c r="EA43" s="202"/>
      <c r="EB43" s="202"/>
      <c r="EC43" s="202"/>
      <c r="ED43" s="202"/>
      <c r="EE43" s="202"/>
      <c r="EF43" s="202"/>
      <c r="EG43" s="202"/>
      <c r="EH43" s="202"/>
    </row>
    <row r="44" spans="1:138">
      <c r="A44" s="1152"/>
      <c r="B44" s="1153"/>
      <c r="C44" s="1153"/>
      <c r="D44" s="1153"/>
      <c r="E44" s="1153"/>
      <c r="F44" s="1154"/>
    </row>
    <row r="45" spans="1:138" ht="33" customHeight="1">
      <c r="A45" s="1132" t="s">
        <v>585</v>
      </c>
      <c r="B45" s="598" t="s">
        <v>261</v>
      </c>
      <c r="C45" s="873"/>
      <c r="D45" s="842"/>
      <c r="E45" s="842"/>
      <c r="F45" s="843"/>
    </row>
    <row r="46" spans="1:138" ht="20.100000000000001" customHeight="1">
      <c r="A46" s="1133"/>
      <c r="B46" s="695" t="s">
        <v>663</v>
      </c>
      <c r="C46" s="132" t="s">
        <v>4</v>
      </c>
      <c r="D46" s="263">
        <v>1</v>
      </c>
      <c r="E46" s="275"/>
      <c r="F46" s="133">
        <f>D46*E46</f>
        <v>0</v>
      </c>
    </row>
    <row r="47" spans="1:138" ht="26.25" customHeight="1">
      <c r="A47" s="1132" t="s">
        <v>586</v>
      </c>
      <c r="B47" s="598" t="s">
        <v>1455</v>
      </c>
      <c r="C47" s="873"/>
      <c r="D47" s="842"/>
      <c r="E47" s="842"/>
      <c r="F47" s="843"/>
    </row>
    <row r="48" spans="1:138" ht="20.100000000000001" customHeight="1">
      <c r="A48" s="1133"/>
      <c r="B48" s="695" t="s">
        <v>663</v>
      </c>
      <c r="C48" s="132" t="s">
        <v>4</v>
      </c>
      <c r="D48" s="263">
        <v>1</v>
      </c>
      <c r="E48" s="275"/>
      <c r="F48" s="133">
        <f>D48*E48</f>
        <v>0</v>
      </c>
    </row>
    <row r="49" spans="1:6" ht="30" customHeight="1">
      <c r="A49" s="1132" t="s">
        <v>587</v>
      </c>
      <c r="B49" s="598" t="s">
        <v>1456</v>
      </c>
      <c r="C49" s="873"/>
      <c r="D49" s="842"/>
      <c r="E49" s="842"/>
      <c r="F49" s="843"/>
    </row>
    <row r="50" spans="1:6" ht="20.100000000000001" customHeight="1">
      <c r="A50" s="1133"/>
      <c r="B50" s="695" t="s">
        <v>663</v>
      </c>
      <c r="C50" s="128" t="s">
        <v>4</v>
      </c>
      <c r="D50" s="266">
        <v>4</v>
      </c>
      <c r="E50" s="16"/>
      <c r="F50" s="133">
        <f>D50*E50</f>
        <v>0</v>
      </c>
    </row>
    <row r="51" spans="1:6" ht="25.5" customHeight="1">
      <c r="A51" s="1132" t="s">
        <v>588</v>
      </c>
      <c r="B51" s="598" t="s">
        <v>262</v>
      </c>
      <c r="C51" s="873"/>
      <c r="D51" s="842"/>
      <c r="E51" s="842"/>
      <c r="F51" s="843"/>
    </row>
    <row r="52" spans="1:6" ht="20.100000000000001" customHeight="1">
      <c r="A52" s="1133"/>
      <c r="B52" s="695" t="s">
        <v>663</v>
      </c>
      <c r="C52" s="132" t="s">
        <v>4</v>
      </c>
      <c r="D52" s="266">
        <v>2</v>
      </c>
      <c r="E52" s="275"/>
      <c r="F52" s="133">
        <f>D52*E52</f>
        <v>0</v>
      </c>
    </row>
    <row r="53" spans="1:6" ht="29.25" customHeight="1">
      <c r="A53" s="1132" t="s">
        <v>589</v>
      </c>
      <c r="B53" s="598" t="s">
        <v>263</v>
      </c>
      <c r="C53" s="873"/>
      <c r="D53" s="842"/>
      <c r="E53" s="842"/>
      <c r="F53" s="843"/>
    </row>
    <row r="54" spans="1:6" ht="20.100000000000001" customHeight="1">
      <c r="A54" s="1133"/>
      <c r="B54" s="695" t="s">
        <v>663</v>
      </c>
      <c r="C54" s="132" t="s">
        <v>4</v>
      </c>
      <c r="D54" s="266">
        <v>1</v>
      </c>
      <c r="E54" s="275"/>
      <c r="F54" s="133">
        <f>D54*E54</f>
        <v>0</v>
      </c>
    </row>
    <row r="55" spans="1:6" ht="30.75" customHeight="1">
      <c r="A55" s="1132" t="s">
        <v>590</v>
      </c>
      <c r="B55" s="598" t="s">
        <v>264</v>
      </c>
      <c r="C55" s="873"/>
      <c r="D55" s="842"/>
      <c r="E55" s="842"/>
      <c r="F55" s="843"/>
    </row>
    <row r="56" spans="1:6" ht="20.100000000000001" customHeight="1">
      <c r="A56" s="1133"/>
      <c r="B56" s="695" t="s">
        <v>663</v>
      </c>
      <c r="C56" s="132" t="s">
        <v>4</v>
      </c>
      <c r="D56" s="266">
        <v>2</v>
      </c>
      <c r="E56" s="275"/>
      <c r="F56" s="133">
        <f>D56*E56</f>
        <v>0</v>
      </c>
    </row>
    <row r="57" spans="1:6" ht="90.75" customHeight="1">
      <c r="A57" s="1132" t="s">
        <v>591</v>
      </c>
      <c r="B57" s="598" t="s">
        <v>1312</v>
      </c>
      <c r="C57" s="873"/>
      <c r="D57" s="842"/>
      <c r="E57" s="842"/>
      <c r="F57" s="843"/>
    </row>
    <row r="58" spans="1:6" ht="20.100000000000001" customHeight="1">
      <c r="A58" s="1133"/>
      <c r="B58" s="695" t="s">
        <v>663</v>
      </c>
      <c r="C58" s="128" t="s">
        <v>4</v>
      </c>
      <c r="D58" s="266">
        <v>1</v>
      </c>
      <c r="E58" s="275"/>
      <c r="F58" s="133">
        <f>D58*E58</f>
        <v>0</v>
      </c>
    </row>
    <row r="59" spans="1:6" ht="70.5" customHeight="1">
      <c r="A59" s="1132" t="s">
        <v>592</v>
      </c>
      <c r="B59" s="696" t="s">
        <v>265</v>
      </c>
      <c r="C59" s="873"/>
      <c r="D59" s="842"/>
      <c r="E59" s="842"/>
      <c r="F59" s="843"/>
    </row>
    <row r="60" spans="1:6" ht="20.100000000000001" customHeight="1">
      <c r="A60" s="1133"/>
      <c r="B60" s="598" t="s">
        <v>663</v>
      </c>
      <c r="C60" s="128" t="s">
        <v>4</v>
      </c>
      <c r="D60" s="266">
        <v>1</v>
      </c>
      <c r="E60" s="275"/>
      <c r="F60" s="133">
        <f>D60*E60</f>
        <v>0</v>
      </c>
    </row>
    <row r="61" spans="1:6" ht="25.5" customHeight="1">
      <c r="A61" s="1132" t="s">
        <v>593</v>
      </c>
      <c r="B61" s="598" t="s">
        <v>266</v>
      </c>
      <c r="C61" s="873"/>
      <c r="D61" s="842"/>
      <c r="E61" s="842"/>
      <c r="F61" s="843"/>
    </row>
    <row r="62" spans="1:6" ht="20.100000000000001" customHeight="1">
      <c r="A62" s="1133"/>
      <c r="B62" s="695" t="s">
        <v>663</v>
      </c>
      <c r="C62" s="132" t="s">
        <v>4</v>
      </c>
      <c r="D62" s="263">
        <v>4</v>
      </c>
      <c r="E62" s="275"/>
      <c r="F62" s="133">
        <f>D62*E62</f>
        <v>0</v>
      </c>
    </row>
    <row r="63" spans="1:6" ht="25.5" customHeight="1">
      <c r="A63" s="1132" t="s">
        <v>594</v>
      </c>
      <c r="B63" s="598" t="s">
        <v>267</v>
      </c>
      <c r="C63" s="873"/>
      <c r="D63" s="842"/>
      <c r="E63" s="842"/>
      <c r="F63" s="843"/>
    </row>
    <row r="64" spans="1:6" ht="20.100000000000001" customHeight="1">
      <c r="A64" s="1133"/>
      <c r="B64" s="695" t="s">
        <v>663</v>
      </c>
      <c r="C64" s="132" t="s">
        <v>4</v>
      </c>
      <c r="D64" s="263">
        <v>2</v>
      </c>
      <c r="E64" s="275"/>
      <c r="F64" s="133">
        <f>D64*E64</f>
        <v>0</v>
      </c>
    </row>
    <row r="65" spans="1:138" ht="25.5">
      <c r="A65" s="1132" t="s">
        <v>595</v>
      </c>
      <c r="B65" s="598" t="s">
        <v>268</v>
      </c>
      <c r="C65" s="873"/>
      <c r="D65" s="842"/>
      <c r="E65" s="842"/>
      <c r="F65" s="843"/>
    </row>
    <row r="66" spans="1:138" ht="20.100000000000001" customHeight="1">
      <c r="A66" s="1133"/>
      <c r="B66" s="695" t="s">
        <v>663</v>
      </c>
      <c r="C66" s="128" t="s">
        <v>4</v>
      </c>
      <c r="D66" s="266">
        <v>2</v>
      </c>
      <c r="E66" s="275"/>
      <c r="F66" s="133">
        <f>D66*E66</f>
        <v>0</v>
      </c>
    </row>
    <row r="67" spans="1:138" ht="43.5" customHeight="1">
      <c r="A67" s="1132" t="s">
        <v>596</v>
      </c>
      <c r="B67" s="598" t="s">
        <v>656</v>
      </c>
      <c r="C67" s="873"/>
      <c r="D67" s="842"/>
      <c r="E67" s="842"/>
      <c r="F67" s="843"/>
    </row>
    <row r="68" spans="1:138" ht="23.25" customHeight="1">
      <c r="A68" s="1133"/>
      <c r="B68" s="695" t="s">
        <v>663</v>
      </c>
      <c r="C68" s="132" t="s">
        <v>4</v>
      </c>
      <c r="D68" s="266">
        <v>1</v>
      </c>
      <c r="E68" s="275"/>
      <c r="F68" s="133">
        <f>D68*E68</f>
        <v>0</v>
      </c>
    </row>
    <row r="69" spans="1:138" ht="56.25" customHeight="1">
      <c r="A69" s="1132" t="s">
        <v>597</v>
      </c>
      <c r="B69" s="696" t="s">
        <v>1168</v>
      </c>
      <c r="C69" s="873"/>
      <c r="D69" s="842"/>
      <c r="E69" s="842"/>
      <c r="F69" s="843"/>
    </row>
    <row r="70" spans="1:138" ht="20.100000000000001" customHeight="1">
      <c r="A70" s="1133"/>
      <c r="B70" s="598" t="s">
        <v>663</v>
      </c>
      <c r="C70" s="132" t="s">
        <v>4</v>
      </c>
      <c r="D70" s="263">
        <v>1</v>
      </c>
      <c r="E70" s="275"/>
      <c r="F70" s="133">
        <f>D70*E70</f>
        <v>0</v>
      </c>
    </row>
    <row r="71" spans="1:138" ht="32.25" customHeight="1">
      <c r="A71" s="1132" t="s">
        <v>598</v>
      </c>
      <c r="B71" s="696" t="s">
        <v>654</v>
      </c>
      <c r="C71" s="873"/>
      <c r="D71" s="842"/>
      <c r="E71" s="842"/>
      <c r="F71" s="843"/>
    </row>
    <row r="72" spans="1:138" ht="20.100000000000001" customHeight="1">
      <c r="A72" s="1133"/>
      <c r="B72" s="598" t="s">
        <v>663</v>
      </c>
      <c r="C72" s="132" t="s">
        <v>4</v>
      </c>
      <c r="D72" s="263">
        <v>1</v>
      </c>
      <c r="E72" s="275"/>
      <c r="F72" s="133">
        <f>D72*E72</f>
        <v>0</v>
      </c>
    </row>
    <row r="73" spans="1:138" ht="20.100000000000001" customHeight="1">
      <c r="A73" s="1132" t="s">
        <v>599</v>
      </c>
      <c r="B73" s="696" t="s">
        <v>655</v>
      </c>
      <c r="C73" s="873"/>
      <c r="D73" s="842"/>
      <c r="E73" s="842"/>
      <c r="F73" s="842"/>
    </row>
    <row r="74" spans="1:138" ht="20.100000000000001" customHeight="1">
      <c r="A74" s="1133"/>
      <c r="B74" s="598" t="s">
        <v>663</v>
      </c>
      <c r="C74" s="132" t="s">
        <v>4</v>
      </c>
      <c r="D74" s="263">
        <v>1</v>
      </c>
      <c r="E74" s="275"/>
      <c r="F74" s="133">
        <f>D74*E74</f>
        <v>0</v>
      </c>
    </row>
    <row r="75" spans="1:138">
      <c r="A75" s="1152"/>
      <c r="B75" s="1153"/>
      <c r="C75" s="1153"/>
      <c r="D75" s="1153"/>
      <c r="E75" s="1153"/>
      <c r="F75" s="1154"/>
    </row>
    <row r="76" spans="1:138" s="25" customFormat="1" ht="15" customHeight="1">
      <c r="A76" s="94" t="s">
        <v>200</v>
      </c>
      <c r="B76" s="129" t="s">
        <v>269</v>
      </c>
      <c r="C76" s="99"/>
      <c r="D76" s="265"/>
      <c r="E76" s="274"/>
      <c r="F76" s="718">
        <f>SUM(F25:F75)</f>
        <v>0</v>
      </c>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2"/>
      <c r="DT76" s="202"/>
      <c r="DU76" s="202"/>
      <c r="DV76" s="202"/>
      <c r="DW76" s="202"/>
      <c r="DX76" s="202"/>
      <c r="DY76" s="202"/>
      <c r="DZ76" s="202"/>
      <c r="EA76" s="202"/>
      <c r="EB76" s="202"/>
      <c r="EC76" s="202"/>
      <c r="ED76" s="202"/>
      <c r="EE76" s="202"/>
      <c r="EF76" s="202"/>
      <c r="EG76" s="202"/>
      <c r="EH76" s="202"/>
    </row>
    <row r="77" spans="1:138">
      <c r="A77" s="1152"/>
      <c r="B77" s="1153"/>
      <c r="C77" s="1153"/>
      <c r="D77" s="1153"/>
      <c r="E77" s="1153"/>
      <c r="F77" s="1154"/>
    </row>
    <row r="78" spans="1:138" s="25" customFormat="1" ht="15" customHeight="1">
      <c r="A78" s="94" t="s">
        <v>553</v>
      </c>
      <c r="B78" s="129" t="s">
        <v>877</v>
      </c>
      <c r="C78" s="99"/>
      <c r="D78" s="265"/>
      <c r="E78" s="274"/>
      <c r="F78" s="24"/>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2"/>
      <c r="CW78" s="202"/>
      <c r="CX78" s="202"/>
      <c r="CY78" s="202"/>
      <c r="CZ78" s="202"/>
      <c r="DA78" s="202"/>
      <c r="DB78" s="202"/>
      <c r="DC78" s="202"/>
      <c r="DD78" s="202"/>
      <c r="DE78" s="202"/>
      <c r="DF78" s="202"/>
      <c r="DG78" s="202"/>
      <c r="DH78" s="202"/>
      <c r="DI78" s="202"/>
      <c r="DJ78" s="202"/>
      <c r="DK78" s="202"/>
      <c r="DL78" s="202"/>
      <c r="DM78" s="202"/>
      <c r="DN78" s="202"/>
      <c r="DO78" s="202"/>
      <c r="DP78" s="202"/>
      <c r="DQ78" s="202"/>
      <c r="DR78" s="202"/>
      <c r="DS78" s="202"/>
      <c r="DT78" s="202"/>
      <c r="DU78" s="202"/>
      <c r="DV78" s="202"/>
      <c r="DW78" s="202"/>
      <c r="DX78" s="202"/>
      <c r="DY78" s="202"/>
      <c r="DZ78" s="202"/>
      <c r="EA78" s="202"/>
      <c r="EB78" s="202"/>
      <c r="EC78" s="202"/>
      <c r="ED78" s="202"/>
      <c r="EE78" s="202"/>
      <c r="EF78" s="202"/>
      <c r="EG78" s="202"/>
      <c r="EH78" s="202"/>
    </row>
    <row r="79" spans="1:138">
      <c r="A79" s="1152"/>
      <c r="B79" s="1153"/>
      <c r="C79" s="1153"/>
      <c r="D79" s="1153"/>
      <c r="E79" s="1153"/>
      <c r="F79" s="1154"/>
    </row>
    <row r="80" spans="1:138" ht="213.75" customHeight="1">
      <c r="A80" s="1132" t="s">
        <v>556</v>
      </c>
      <c r="B80" s="703" t="s">
        <v>1501</v>
      </c>
      <c r="C80" s="873"/>
      <c r="D80" s="842"/>
      <c r="E80" s="842"/>
      <c r="F80" s="843"/>
    </row>
    <row r="81" spans="1:138" ht="44.25" customHeight="1">
      <c r="A81" s="1133"/>
      <c r="B81" s="702" t="s">
        <v>1439</v>
      </c>
      <c r="C81" s="405" t="s">
        <v>4</v>
      </c>
      <c r="D81" s="266">
        <v>1</v>
      </c>
      <c r="E81" s="275"/>
      <c r="F81" s="133">
        <f>D81*E81</f>
        <v>0</v>
      </c>
    </row>
    <row r="82" spans="1:138">
      <c r="A82" s="1152"/>
      <c r="B82" s="1153"/>
      <c r="C82" s="1153"/>
      <c r="D82" s="1153"/>
      <c r="E82" s="1153"/>
      <c r="F82" s="1154"/>
    </row>
    <row r="83" spans="1:138" s="25" customFormat="1" ht="15" customHeight="1">
      <c r="A83" s="370"/>
      <c r="B83" s="371" t="s">
        <v>259</v>
      </c>
      <c r="C83" s="372"/>
      <c r="D83" s="373"/>
      <c r="E83" s="374"/>
      <c r="F83" s="375"/>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c r="DU83" s="202"/>
      <c r="DV83" s="202"/>
      <c r="DW83" s="202"/>
      <c r="DX83" s="202"/>
      <c r="DY83" s="202"/>
      <c r="DZ83" s="202"/>
      <c r="EA83" s="202"/>
      <c r="EB83" s="202"/>
      <c r="EC83" s="202"/>
      <c r="ED83" s="202"/>
      <c r="EE83" s="202"/>
      <c r="EF83" s="202"/>
      <c r="EG83" s="202"/>
      <c r="EH83" s="202"/>
    </row>
    <row r="84" spans="1:138">
      <c r="A84" s="1152"/>
      <c r="B84" s="1153"/>
      <c r="C84" s="1153"/>
      <c r="D84" s="1153"/>
      <c r="E84" s="1153"/>
      <c r="F84" s="1154"/>
    </row>
    <row r="85" spans="1:138" ht="30" customHeight="1">
      <c r="A85" s="1132" t="s">
        <v>557</v>
      </c>
      <c r="B85" s="598" t="s">
        <v>1427</v>
      </c>
      <c r="C85" s="873"/>
      <c r="D85" s="842"/>
      <c r="E85" s="842"/>
      <c r="F85" s="843"/>
    </row>
    <row r="86" spans="1:138" ht="17.25" customHeight="1">
      <c r="A86" s="1133"/>
      <c r="B86" s="598" t="s">
        <v>663</v>
      </c>
      <c r="C86" s="132" t="s">
        <v>4</v>
      </c>
      <c r="D86" s="263">
        <v>1</v>
      </c>
      <c r="E86" s="275"/>
      <c r="F86" s="133">
        <f>D86*E86</f>
        <v>0</v>
      </c>
    </row>
    <row r="87" spans="1:138" ht="27.75" customHeight="1">
      <c r="A87" s="1132" t="s">
        <v>558</v>
      </c>
      <c r="B87" s="696" t="s">
        <v>1449</v>
      </c>
      <c r="C87" s="873"/>
      <c r="D87" s="842"/>
      <c r="E87" s="842"/>
      <c r="F87" s="843"/>
    </row>
    <row r="88" spans="1:138" ht="20.100000000000001" customHeight="1">
      <c r="A88" s="1133"/>
      <c r="B88" s="598" t="s">
        <v>663</v>
      </c>
      <c r="C88" s="132" t="s">
        <v>4</v>
      </c>
      <c r="D88" s="263">
        <v>1</v>
      </c>
      <c r="E88" s="275"/>
      <c r="F88" s="133">
        <f>D88*E88</f>
        <v>0</v>
      </c>
    </row>
    <row r="89" spans="1:138" ht="28.5" customHeight="1">
      <c r="A89" s="1132" t="s">
        <v>559</v>
      </c>
      <c r="B89" s="696" t="s">
        <v>1450</v>
      </c>
      <c r="C89" s="873"/>
      <c r="D89" s="842"/>
      <c r="E89" s="842"/>
      <c r="F89" s="843"/>
    </row>
    <row r="90" spans="1:138" ht="20.100000000000001" customHeight="1">
      <c r="A90" s="1133"/>
      <c r="B90" s="598" t="s">
        <v>663</v>
      </c>
      <c r="C90" s="132" t="s">
        <v>4</v>
      </c>
      <c r="D90" s="263">
        <v>1</v>
      </c>
      <c r="E90" s="275"/>
      <c r="F90" s="133">
        <f>D90*E90</f>
        <v>0</v>
      </c>
    </row>
    <row r="91" spans="1:138" ht="20.100000000000001" customHeight="1">
      <c r="A91" s="1132" t="s">
        <v>560</v>
      </c>
      <c r="B91" s="707" t="s">
        <v>1533</v>
      </c>
      <c r="C91" s="873"/>
      <c r="D91" s="842"/>
      <c r="E91" s="842"/>
      <c r="F91" s="843"/>
    </row>
    <row r="92" spans="1:138" ht="20.100000000000001" customHeight="1">
      <c r="A92" s="1133"/>
      <c r="B92" s="598" t="s">
        <v>663</v>
      </c>
      <c r="C92" s="132" t="s">
        <v>4</v>
      </c>
      <c r="D92" s="263">
        <v>2</v>
      </c>
      <c r="E92" s="275"/>
      <c r="F92" s="133">
        <f>D92*E92</f>
        <v>0</v>
      </c>
    </row>
    <row r="93" spans="1:138" ht="31.5" customHeight="1">
      <c r="A93" s="1132" t="s">
        <v>561</v>
      </c>
      <c r="B93" s="696" t="s">
        <v>1457</v>
      </c>
      <c r="C93" s="873"/>
      <c r="D93" s="842"/>
      <c r="E93" s="842"/>
      <c r="F93" s="843"/>
    </row>
    <row r="94" spans="1:138" ht="20.100000000000001" customHeight="1">
      <c r="A94" s="1133"/>
      <c r="B94" s="598" t="s">
        <v>1458</v>
      </c>
      <c r="C94" s="405" t="s">
        <v>4</v>
      </c>
      <c r="D94" s="263">
        <v>1</v>
      </c>
      <c r="E94" s="275"/>
      <c r="F94" s="133">
        <f>D94*E94</f>
        <v>0</v>
      </c>
    </row>
    <row r="95" spans="1:138" ht="48.75" customHeight="1">
      <c r="A95" s="1132" t="s">
        <v>562</v>
      </c>
      <c r="B95" s="696" t="s">
        <v>1459</v>
      </c>
      <c r="C95" s="873"/>
      <c r="D95" s="842"/>
      <c r="E95" s="842"/>
      <c r="F95" s="843"/>
    </row>
    <row r="96" spans="1:138" ht="20.100000000000001" customHeight="1">
      <c r="A96" s="1133"/>
      <c r="B96" s="598" t="s">
        <v>1458</v>
      </c>
      <c r="C96" s="362" t="s">
        <v>4</v>
      </c>
      <c r="D96" s="263">
        <v>1</v>
      </c>
      <c r="E96" s="275"/>
      <c r="F96" s="133">
        <f>D96*E96</f>
        <v>0</v>
      </c>
    </row>
    <row r="97" spans="1:138" ht="30" customHeight="1">
      <c r="A97" s="1132" t="s">
        <v>563</v>
      </c>
      <c r="B97" s="696" t="s">
        <v>1460</v>
      </c>
      <c r="C97" s="873"/>
      <c r="D97" s="842"/>
      <c r="E97" s="842"/>
      <c r="F97" s="843"/>
    </row>
    <row r="98" spans="1:138" ht="20.100000000000001" customHeight="1">
      <c r="A98" s="1133"/>
      <c r="B98" s="598" t="s">
        <v>663</v>
      </c>
      <c r="C98" s="132" t="s">
        <v>4</v>
      </c>
      <c r="D98" s="263">
        <v>1</v>
      </c>
      <c r="E98" s="275"/>
      <c r="F98" s="133">
        <f>D98*E98</f>
        <v>0</v>
      </c>
    </row>
    <row r="99" spans="1:138" ht="30" customHeight="1">
      <c r="A99" s="1132" t="s">
        <v>564</v>
      </c>
      <c r="B99" s="696" t="s">
        <v>1454</v>
      </c>
      <c r="C99" s="889"/>
      <c r="D99" s="890"/>
      <c r="E99" s="890"/>
      <c r="F99" s="891"/>
    </row>
    <row r="100" spans="1:138" ht="20.100000000000001" customHeight="1">
      <c r="A100" s="1133"/>
      <c r="B100" s="598" t="s">
        <v>663</v>
      </c>
      <c r="C100" s="132" t="s">
        <v>4</v>
      </c>
      <c r="D100" s="266">
        <v>1</v>
      </c>
      <c r="E100" s="275"/>
      <c r="F100" s="133">
        <f>D100*E100</f>
        <v>0</v>
      </c>
    </row>
    <row r="101" spans="1:138">
      <c r="A101" s="1152"/>
      <c r="B101" s="1153"/>
      <c r="C101" s="1153"/>
      <c r="D101" s="1153"/>
      <c r="E101" s="1153"/>
      <c r="F101" s="1154"/>
    </row>
    <row r="102" spans="1:138" s="25" customFormat="1" ht="15" customHeight="1">
      <c r="A102" s="370"/>
      <c r="B102" s="371" t="s">
        <v>260</v>
      </c>
      <c r="C102" s="372"/>
      <c r="D102" s="373"/>
      <c r="E102" s="374"/>
      <c r="F102" s="375"/>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2"/>
      <c r="BU102" s="202"/>
      <c r="BV102" s="202"/>
      <c r="BW102" s="202"/>
      <c r="BX102" s="202"/>
      <c r="BY102" s="202"/>
      <c r="BZ102" s="202"/>
      <c r="CA102" s="202"/>
      <c r="CB102" s="202"/>
      <c r="CC102" s="202"/>
      <c r="CD102" s="202"/>
      <c r="CE102" s="202"/>
      <c r="CF102" s="202"/>
      <c r="CG102" s="202"/>
      <c r="CH102" s="202"/>
      <c r="CI102" s="202"/>
      <c r="CJ102" s="202"/>
      <c r="CK102" s="202"/>
      <c r="CL102" s="202"/>
      <c r="CM102" s="202"/>
      <c r="CN102" s="202"/>
      <c r="CO102" s="202"/>
      <c r="CP102" s="202"/>
      <c r="CQ102" s="202"/>
      <c r="CR102" s="202"/>
      <c r="CS102" s="202"/>
      <c r="CT102" s="202"/>
      <c r="CU102" s="202"/>
      <c r="CV102" s="202"/>
      <c r="CW102" s="202"/>
      <c r="CX102" s="202"/>
      <c r="CY102" s="202"/>
      <c r="CZ102" s="202"/>
      <c r="DA102" s="202"/>
      <c r="DB102" s="202"/>
      <c r="DC102" s="202"/>
      <c r="DD102" s="202"/>
      <c r="DE102" s="202"/>
      <c r="DF102" s="202"/>
      <c r="DG102" s="202"/>
      <c r="DH102" s="202"/>
      <c r="DI102" s="202"/>
      <c r="DJ102" s="202"/>
      <c r="DK102" s="202"/>
      <c r="DL102" s="202"/>
      <c r="DM102" s="202"/>
      <c r="DN102" s="202"/>
      <c r="DO102" s="202"/>
      <c r="DP102" s="202"/>
      <c r="DQ102" s="202"/>
      <c r="DR102" s="202"/>
      <c r="DS102" s="202"/>
      <c r="DT102" s="202"/>
      <c r="DU102" s="202"/>
      <c r="DV102" s="202"/>
      <c r="DW102" s="202"/>
      <c r="DX102" s="202"/>
      <c r="DY102" s="202"/>
      <c r="DZ102" s="202"/>
      <c r="EA102" s="202"/>
      <c r="EB102" s="202"/>
      <c r="EC102" s="202"/>
      <c r="ED102" s="202"/>
      <c r="EE102" s="202"/>
      <c r="EF102" s="202"/>
      <c r="EG102" s="202"/>
      <c r="EH102" s="202"/>
    </row>
    <row r="103" spans="1:138">
      <c r="A103" s="1152"/>
      <c r="B103" s="1153"/>
      <c r="C103" s="1153"/>
      <c r="D103" s="1153"/>
      <c r="E103" s="1153"/>
      <c r="F103" s="1154"/>
    </row>
    <row r="104" spans="1:138" ht="30" customHeight="1">
      <c r="A104" s="1132" t="s">
        <v>565</v>
      </c>
      <c r="B104" s="598" t="s">
        <v>261</v>
      </c>
      <c r="C104" s="889"/>
      <c r="D104" s="890"/>
      <c r="E104" s="890"/>
      <c r="F104" s="891"/>
    </row>
    <row r="105" spans="1:138" ht="17.25" customHeight="1">
      <c r="A105" s="1133"/>
      <c r="B105" s="695" t="s">
        <v>663</v>
      </c>
      <c r="C105" s="136" t="s">
        <v>4</v>
      </c>
      <c r="D105" s="263">
        <v>1</v>
      </c>
      <c r="E105" s="275"/>
      <c r="F105" s="133">
        <f>D105*E105</f>
        <v>0</v>
      </c>
    </row>
    <row r="106" spans="1:138" ht="31.5" customHeight="1">
      <c r="A106" s="1132" t="s">
        <v>566</v>
      </c>
      <c r="B106" s="598" t="s">
        <v>1522</v>
      </c>
      <c r="C106" s="889"/>
      <c r="D106" s="890"/>
      <c r="E106" s="890"/>
      <c r="F106" s="891"/>
    </row>
    <row r="107" spans="1:138" ht="17.25" customHeight="1">
      <c r="A107" s="1133"/>
      <c r="B107" s="695" t="s">
        <v>663</v>
      </c>
      <c r="C107" s="136" t="s">
        <v>4</v>
      </c>
      <c r="D107" s="263">
        <v>1</v>
      </c>
      <c r="E107" s="275"/>
      <c r="F107" s="133">
        <f t="shared" ref="F107:F133" si="0">D107*E107</f>
        <v>0</v>
      </c>
    </row>
    <row r="108" spans="1:138" ht="28.5" customHeight="1">
      <c r="A108" s="1132" t="s">
        <v>567</v>
      </c>
      <c r="B108" s="598" t="s">
        <v>1456</v>
      </c>
      <c r="C108" s="889"/>
      <c r="D108" s="890"/>
      <c r="E108" s="890"/>
      <c r="F108" s="891"/>
    </row>
    <row r="109" spans="1:138" ht="17.25" customHeight="1">
      <c r="A109" s="1133"/>
      <c r="B109" s="695" t="s">
        <v>663</v>
      </c>
      <c r="C109" s="134" t="s">
        <v>4</v>
      </c>
      <c r="D109" s="266">
        <v>5</v>
      </c>
      <c r="E109" s="275"/>
      <c r="F109" s="133">
        <f t="shared" si="0"/>
        <v>0</v>
      </c>
    </row>
    <row r="110" spans="1:138" ht="27.75" customHeight="1">
      <c r="A110" s="1132" t="s">
        <v>568</v>
      </c>
      <c r="B110" s="598" t="s">
        <v>262</v>
      </c>
      <c r="C110" s="889"/>
      <c r="D110" s="890"/>
      <c r="E110" s="890"/>
      <c r="F110" s="891"/>
    </row>
    <row r="111" spans="1:138" ht="17.25" customHeight="1">
      <c r="A111" s="1133"/>
      <c r="B111" s="695" t="s">
        <v>663</v>
      </c>
      <c r="C111" s="136" t="s">
        <v>4</v>
      </c>
      <c r="D111" s="266">
        <v>2</v>
      </c>
      <c r="E111" s="275"/>
      <c r="F111" s="133">
        <f t="shared" si="0"/>
        <v>0</v>
      </c>
    </row>
    <row r="112" spans="1:138" ht="27.75" customHeight="1">
      <c r="A112" s="1132" t="s">
        <v>569</v>
      </c>
      <c r="B112" s="598" t="s">
        <v>263</v>
      </c>
      <c r="C112" s="889"/>
      <c r="D112" s="890"/>
      <c r="E112" s="890"/>
      <c r="F112" s="891"/>
    </row>
    <row r="113" spans="1:6" ht="17.25" customHeight="1">
      <c r="A113" s="1133"/>
      <c r="B113" s="695" t="s">
        <v>663</v>
      </c>
      <c r="C113" s="136" t="s">
        <v>4</v>
      </c>
      <c r="D113" s="266">
        <v>1</v>
      </c>
      <c r="E113" s="275"/>
      <c r="F113" s="133">
        <f t="shared" si="0"/>
        <v>0</v>
      </c>
    </row>
    <row r="114" spans="1:6" ht="27" customHeight="1">
      <c r="A114" s="1132" t="s">
        <v>570</v>
      </c>
      <c r="B114" s="598" t="s">
        <v>264</v>
      </c>
      <c r="C114" s="889"/>
      <c r="D114" s="890"/>
      <c r="E114" s="890"/>
      <c r="F114" s="891"/>
    </row>
    <row r="115" spans="1:6" ht="15" customHeight="1">
      <c r="A115" s="1133"/>
      <c r="B115" s="695" t="s">
        <v>663</v>
      </c>
      <c r="C115" s="136" t="s">
        <v>4</v>
      </c>
      <c r="D115" s="266">
        <v>2</v>
      </c>
      <c r="E115" s="275"/>
      <c r="F115" s="133">
        <f t="shared" si="0"/>
        <v>0</v>
      </c>
    </row>
    <row r="116" spans="1:6" ht="93" customHeight="1">
      <c r="A116" s="1132" t="s">
        <v>571</v>
      </c>
      <c r="B116" s="598" t="s">
        <v>1312</v>
      </c>
      <c r="C116" s="889"/>
      <c r="D116" s="890"/>
      <c r="E116" s="890"/>
      <c r="F116" s="891"/>
    </row>
    <row r="117" spans="1:6" ht="16.5" customHeight="1">
      <c r="A117" s="1133"/>
      <c r="B117" s="695" t="s">
        <v>663</v>
      </c>
      <c r="C117" s="134" t="s">
        <v>4</v>
      </c>
      <c r="D117" s="266">
        <v>1</v>
      </c>
      <c r="E117" s="275"/>
      <c r="F117" s="133">
        <f t="shared" si="0"/>
        <v>0</v>
      </c>
    </row>
    <row r="118" spans="1:6" ht="68.25" customHeight="1">
      <c r="A118" s="1132" t="s">
        <v>572</v>
      </c>
      <c r="B118" s="598" t="s">
        <v>265</v>
      </c>
      <c r="C118" s="889"/>
      <c r="D118" s="890"/>
      <c r="E118" s="890"/>
      <c r="F118" s="891"/>
    </row>
    <row r="119" spans="1:6" ht="17.25" customHeight="1">
      <c r="A119" s="1133"/>
      <c r="B119" s="695" t="s">
        <v>663</v>
      </c>
      <c r="C119" s="134" t="s">
        <v>4</v>
      </c>
      <c r="D119" s="266">
        <v>1</v>
      </c>
      <c r="E119" s="275"/>
      <c r="F119" s="133">
        <f t="shared" si="0"/>
        <v>0</v>
      </c>
    </row>
    <row r="120" spans="1:6" ht="25.5" customHeight="1">
      <c r="A120" s="1132" t="s">
        <v>573</v>
      </c>
      <c r="B120" s="559" t="s">
        <v>266</v>
      </c>
      <c r="C120" s="889"/>
      <c r="D120" s="890"/>
      <c r="E120" s="890"/>
      <c r="F120" s="891"/>
    </row>
    <row r="121" spans="1:6" ht="17.25" customHeight="1">
      <c r="A121" s="1133"/>
      <c r="B121" s="695" t="s">
        <v>663</v>
      </c>
      <c r="C121" s="136" t="s">
        <v>4</v>
      </c>
      <c r="D121" s="263">
        <v>5</v>
      </c>
      <c r="E121" s="275"/>
      <c r="F121" s="133">
        <f t="shared" si="0"/>
        <v>0</v>
      </c>
    </row>
    <row r="122" spans="1:6" ht="27" customHeight="1">
      <c r="A122" s="1132" t="s">
        <v>574</v>
      </c>
      <c r="B122" s="598" t="s">
        <v>267</v>
      </c>
      <c r="C122" s="889"/>
      <c r="D122" s="890"/>
      <c r="E122" s="890"/>
      <c r="F122" s="891"/>
    </row>
    <row r="123" spans="1:6" ht="17.25" customHeight="1">
      <c r="A123" s="1133"/>
      <c r="B123" s="695" t="s">
        <v>663</v>
      </c>
      <c r="C123" s="136" t="s">
        <v>4</v>
      </c>
      <c r="D123" s="263">
        <v>2</v>
      </c>
      <c r="E123" s="275"/>
      <c r="F123" s="133">
        <f t="shared" si="0"/>
        <v>0</v>
      </c>
    </row>
    <row r="124" spans="1:6" ht="29.25" customHeight="1">
      <c r="A124" s="1132" t="s">
        <v>575</v>
      </c>
      <c r="B124" s="598" t="s">
        <v>268</v>
      </c>
      <c r="C124" s="889"/>
      <c r="D124" s="890"/>
      <c r="E124" s="890"/>
      <c r="F124" s="891"/>
    </row>
    <row r="125" spans="1:6" ht="17.25" customHeight="1">
      <c r="A125" s="1133"/>
      <c r="B125" s="695" t="s">
        <v>663</v>
      </c>
      <c r="C125" s="134" t="s">
        <v>4</v>
      </c>
      <c r="D125" s="266">
        <v>3</v>
      </c>
      <c r="E125" s="275"/>
      <c r="F125" s="133">
        <f t="shared" si="0"/>
        <v>0</v>
      </c>
    </row>
    <row r="126" spans="1:6" ht="39.75" customHeight="1">
      <c r="A126" s="1132" t="s">
        <v>577</v>
      </c>
      <c r="B126" s="598" t="s">
        <v>656</v>
      </c>
      <c r="C126" s="889"/>
      <c r="D126" s="890"/>
      <c r="E126" s="890"/>
      <c r="F126" s="891"/>
    </row>
    <row r="127" spans="1:6" ht="17.25" customHeight="1">
      <c r="A127" s="1133"/>
      <c r="B127" s="695" t="s">
        <v>663</v>
      </c>
      <c r="C127" s="136" t="s">
        <v>4</v>
      </c>
      <c r="D127" s="266">
        <v>1</v>
      </c>
      <c r="E127" s="275"/>
      <c r="F127" s="133">
        <f t="shared" si="0"/>
        <v>0</v>
      </c>
    </row>
    <row r="128" spans="1:6" ht="66.75" customHeight="1">
      <c r="A128" s="1132" t="s">
        <v>576</v>
      </c>
      <c r="B128" s="598" t="s">
        <v>1429</v>
      </c>
      <c r="C128" s="889"/>
      <c r="D128" s="890"/>
      <c r="E128" s="890"/>
      <c r="F128" s="891"/>
    </row>
    <row r="129" spans="1:138" ht="18" customHeight="1">
      <c r="A129" s="1133"/>
      <c r="B129" s="695" t="s">
        <v>1021</v>
      </c>
      <c r="C129" s="136" t="s">
        <v>4</v>
      </c>
      <c r="D129" s="263">
        <v>1</v>
      </c>
      <c r="E129" s="275"/>
      <c r="F129" s="133">
        <f t="shared" si="0"/>
        <v>0</v>
      </c>
    </row>
    <row r="130" spans="1:138" ht="27.75" customHeight="1">
      <c r="A130" s="1132" t="s">
        <v>555</v>
      </c>
      <c r="B130" s="598" t="s">
        <v>654</v>
      </c>
      <c r="C130" s="889"/>
      <c r="D130" s="890"/>
      <c r="E130" s="890"/>
      <c r="F130" s="891"/>
    </row>
    <row r="131" spans="1:138" ht="18" customHeight="1">
      <c r="A131" s="1133"/>
      <c r="B131" s="695" t="s">
        <v>1021</v>
      </c>
      <c r="C131" s="136" t="s">
        <v>4</v>
      </c>
      <c r="D131" s="263">
        <v>1</v>
      </c>
      <c r="E131" s="275"/>
      <c r="F131" s="133">
        <f t="shared" si="0"/>
        <v>0</v>
      </c>
    </row>
    <row r="132" spans="1:138" ht="20.100000000000001" customHeight="1">
      <c r="A132" s="1132" t="s">
        <v>554</v>
      </c>
      <c r="B132" s="598" t="s">
        <v>655</v>
      </c>
      <c r="C132" s="889"/>
      <c r="D132" s="890"/>
      <c r="E132" s="890"/>
      <c r="F132" s="891"/>
    </row>
    <row r="133" spans="1:138" ht="17.25" customHeight="1">
      <c r="A133" s="1133"/>
      <c r="B133" s="695" t="s">
        <v>1021</v>
      </c>
      <c r="C133" s="136" t="s">
        <v>4</v>
      </c>
      <c r="D133" s="263">
        <v>1</v>
      </c>
      <c r="E133" s="275"/>
      <c r="F133" s="133">
        <f t="shared" si="0"/>
        <v>0</v>
      </c>
    </row>
    <row r="134" spans="1:138">
      <c r="A134" s="1152"/>
      <c r="B134" s="1153"/>
      <c r="C134" s="1153"/>
      <c r="D134" s="1153"/>
      <c r="E134" s="1153"/>
      <c r="F134" s="1154"/>
    </row>
    <row r="135" spans="1:138" s="25" customFormat="1" ht="15" customHeight="1">
      <c r="A135" s="94" t="s">
        <v>553</v>
      </c>
      <c r="B135" s="129" t="s">
        <v>270</v>
      </c>
      <c r="C135" s="99"/>
      <c r="D135" s="265"/>
      <c r="E135" s="274"/>
      <c r="F135" s="718">
        <f>SUM(F81:F133)</f>
        <v>0</v>
      </c>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c r="BE135" s="202"/>
      <c r="BF135" s="202"/>
      <c r="BG135" s="202"/>
      <c r="BH135" s="202"/>
      <c r="BI135" s="202"/>
      <c r="BJ135" s="202"/>
      <c r="BK135" s="202"/>
      <c r="BL135" s="202"/>
      <c r="BM135" s="202"/>
      <c r="BN135" s="202"/>
      <c r="BO135" s="202"/>
      <c r="BP135" s="202"/>
      <c r="BQ135" s="202"/>
      <c r="BR135" s="202"/>
      <c r="BS135" s="202"/>
      <c r="BT135" s="202"/>
      <c r="BU135" s="202"/>
      <c r="BV135" s="202"/>
      <c r="BW135" s="202"/>
      <c r="BX135" s="202"/>
      <c r="BY135" s="202"/>
      <c r="BZ135" s="202"/>
      <c r="CA135" s="202"/>
      <c r="CB135" s="202"/>
      <c r="CC135" s="202"/>
      <c r="CD135" s="202"/>
      <c r="CE135" s="202"/>
      <c r="CF135" s="202"/>
      <c r="CG135" s="202"/>
      <c r="CH135" s="202"/>
      <c r="CI135" s="202"/>
      <c r="CJ135" s="202"/>
      <c r="CK135" s="202"/>
      <c r="CL135" s="202"/>
      <c r="CM135" s="202"/>
      <c r="CN135" s="202"/>
      <c r="CO135" s="202"/>
      <c r="CP135" s="202"/>
      <c r="CQ135" s="202"/>
      <c r="CR135" s="202"/>
      <c r="CS135" s="202"/>
      <c r="CT135" s="202"/>
      <c r="CU135" s="202"/>
      <c r="CV135" s="202"/>
      <c r="CW135" s="202"/>
      <c r="CX135" s="202"/>
      <c r="CY135" s="202"/>
      <c r="CZ135" s="202"/>
      <c r="DA135" s="202"/>
      <c r="DB135" s="202"/>
      <c r="DC135" s="202"/>
      <c r="DD135" s="202"/>
      <c r="DE135" s="202"/>
      <c r="DF135" s="202"/>
      <c r="DG135" s="202"/>
      <c r="DH135" s="202"/>
      <c r="DI135" s="202"/>
      <c r="DJ135" s="202"/>
      <c r="DK135" s="202"/>
      <c r="DL135" s="202"/>
      <c r="DM135" s="202"/>
      <c r="DN135" s="202"/>
      <c r="DO135" s="202"/>
      <c r="DP135" s="202"/>
      <c r="DQ135" s="202"/>
      <c r="DR135" s="202"/>
      <c r="DS135" s="202"/>
      <c r="DT135" s="202"/>
      <c r="DU135" s="202"/>
      <c r="DV135" s="202"/>
      <c r="DW135" s="202"/>
      <c r="DX135" s="202"/>
      <c r="DY135" s="202"/>
      <c r="DZ135" s="202"/>
      <c r="EA135" s="202"/>
      <c r="EB135" s="202"/>
      <c r="EC135" s="202"/>
      <c r="ED135" s="202"/>
      <c r="EE135" s="202"/>
      <c r="EF135" s="202"/>
      <c r="EG135" s="202"/>
      <c r="EH135" s="202"/>
    </row>
    <row r="136" spans="1:138">
      <c r="A136" s="1152"/>
      <c r="B136" s="1153"/>
      <c r="C136" s="1153"/>
      <c r="D136" s="1153"/>
      <c r="E136" s="1153"/>
      <c r="F136" s="1154"/>
    </row>
    <row r="137" spans="1:138" s="17" customFormat="1" ht="15" customHeight="1">
      <c r="A137" s="69" t="s">
        <v>506</v>
      </c>
      <c r="B137" s="1081" t="str">
        <f>B20</f>
        <v>ORMARI JAVNE RASVJETE</v>
      </c>
      <c r="C137" s="1082"/>
      <c r="D137" s="1082"/>
      <c r="E137" s="1082"/>
      <c r="F137" s="1082"/>
      <c r="G137" s="193"/>
      <c r="H137" s="193"/>
      <c r="I137" s="193"/>
      <c r="J137" s="19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row>
    <row r="138" spans="1:138" s="17" customFormat="1">
      <c r="A138" s="1119"/>
      <c r="B138" s="1119"/>
      <c r="C138" s="1119"/>
      <c r="D138" s="1119"/>
      <c r="E138" s="1119"/>
      <c r="F138" s="1119"/>
      <c r="G138" s="347"/>
      <c r="H138" s="347"/>
      <c r="I138" s="347"/>
      <c r="J138" s="347"/>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row>
    <row r="139" spans="1:138" s="25" customFormat="1" ht="15" customHeight="1">
      <c r="A139" s="554" t="s">
        <v>536</v>
      </c>
      <c r="B139" s="660" t="str">
        <f>B22</f>
        <v>ORMAR ISTOČNOG DIJELA PROMETNICE OJR3-1</v>
      </c>
      <c r="C139" s="658"/>
      <c r="D139" s="658"/>
      <c r="E139" s="658"/>
      <c r="F139" s="659">
        <f>F76</f>
        <v>0</v>
      </c>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c r="BE139" s="202"/>
      <c r="BF139" s="202"/>
      <c r="BG139" s="202"/>
      <c r="BH139" s="202"/>
      <c r="BI139" s="202"/>
      <c r="BJ139" s="202"/>
      <c r="BK139" s="202"/>
      <c r="BL139" s="202"/>
      <c r="BM139" s="202"/>
      <c r="BN139" s="202"/>
      <c r="BO139" s="202"/>
      <c r="BP139" s="202"/>
      <c r="BQ139" s="202"/>
      <c r="BR139" s="202"/>
      <c r="BS139" s="202"/>
      <c r="BT139" s="202"/>
      <c r="BU139" s="202"/>
      <c r="BV139" s="202"/>
      <c r="BW139" s="202"/>
      <c r="BX139" s="202"/>
      <c r="BY139" s="202"/>
      <c r="BZ139" s="202"/>
      <c r="CA139" s="202"/>
      <c r="CB139" s="202"/>
      <c r="CC139" s="202"/>
      <c r="CD139" s="202"/>
      <c r="CE139" s="202"/>
      <c r="CF139" s="202"/>
      <c r="CG139" s="202"/>
      <c r="CH139" s="202"/>
      <c r="CI139" s="202"/>
      <c r="CJ139" s="202"/>
      <c r="CK139" s="202"/>
      <c r="CL139" s="202"/>
      <c r="CM139" s="202"/>
      <c r="CN139" s="202"/>
      <c r="CO139" s="202"/>
      <c r="CP139" s="202"/>
      <c r="CQ139" s="202"/>
      <c r="CR139" s="202"/>
      <c r="CS139" s="202"/>
      <c r="CT139" s="202"/>
      <c r="CU139" s="202"/>
      <c r="CV139" s="202"/>
      <c r="CW139" s="202"/>
      <c r="CX139" s="202"/>
      <c r="CY139" s="202"/>
      <c r="CZ139" s="202"/>
      <c r="DA139" s="202"/>
      <c r="DB139" s="202"/>
      <c r="DC139" s="202"/>
      <c r="DD139" s="202"/>
      <c r="DE139" s="202"/>
      <c r="DF139" s="202"/>
      <c r="DG139" s="202"/>
      <c r="DH139" s="202"/>
      <c r="DI139" s="202"/>
      <c r="DJ139" s="202"/>
      <c r="DK139" s="202"/>
      <c r="DL139" s="202"/>
      <c r="DM139" s="202"/>
      <c r="DN139" s="202"/>
      <c r="DO139" s="202"/>
      <c r="DP139" s="202"/>
      <c r="DQ139" s="202"/>
      <c r="DR139" s="202"/>
      <c r="DS139" s="202"/>
      <c r="DT139" s="202"/>
      <c r="DU139" s="202"/>
      <c r="DV139" s="202"/>
      <c r="DW139" s="202"/>
      <c r="DX139" s="202"/>
      <c r="DY139" s="202"/>
      <c r="DZ139" s="202"/>
      <c r="EA139" s="202"/>
      <c r="EB139" s="202"/>
      <c r="EC139" s="202"/>
      <c r="ED139" s="202"/>
      <c r="EE139" s="202"/>
      <c r="EF139" s="202"/>
      <c r="EG139" s="202"/>
      <c r="EH139" s="202"/>
    </row>
    <row r="140" spans="1:138" s="25" customFormat="1" ht="15" customHeight="1">
      <c r="A140" s="554" t="s">
        <v>553</v>
      </c>
      <c r="B140" s="660" t="str">
        <f>B78</f>
        <v>ORMAR ZAPADNOG DIJELA PROMETNICE OJR5-1</v>
      </c>
      <c r="C140" s="658"/>
      <c r="D140" s="658"/>
      <c r="E140" s="658"/>
      <c r="F140" s="659">
        <f>F135</f>
        <v>0</v>
      </c>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c r="BE140" s="202"/>
      <c r="BF140" s="202"/>
      <c r="BG140" s="202"/>
      <c r="BH140" s="202"/>
      <c r="BI140" s="202"/>
      <c r="BJ140" s="202"/>
      <c r="BK140" s="202"/>
      <c r="BL140" s="202"/>
      <c r="BM140" s="202"/>
      <c r="BN140" s="202"/>
      <c r="BO140" s="202"/>
      <c r="BP140" s="202"/>
      <c r="BQ140" s="202"/>
      <c r="BR140" s="202"/>
      <c r="BS140" s="202"/>
      <c r="BT140" s="202"/>
      <c r="BU140" s="202"/>
      <c r="BV140" s="202"/>
      <c r="BW140" s="202"/>
      <c r="BX140" s="202"/>
      <c r="BY140" s="202"/>
      <c r="BZ140" s="202"/>
      <c r="CA140" s="202"/>
      <c r="CB140" s="202"/>
      <c r="CC140" s="202"/>
      <c r="CD140" s="202"/>
      <c r="CE140" s="202"/>
      <c r="CF140" s="202"/>
      <c r="CG140" s="202"/>
      <c r="CH140" s="202"/>
      <c r="CI140" s="202"/>
      <c r="CJ140" s="202"/>
      <c r="CK140" s="202"/>
      <c r="CL140" s="202"/>
      <c r="CM140" s="202"/>
      <c r="CN140" s="202"/>
      <c r="CO140" s="202"/>
      <c r="CP140" s="202"/>
      <c r="CQ140" s="202"/>
      <c r="CR140" s="202"/>
      <c r="CS140" s="202"/>
      <c r="CT140" s="202"/>
      <c r="CU140" s="202"/>
      <c r="CV140" s="202"/>
      <c r="CW140" s="202"/>
      <c r="CX140" s="202"/>
      <c r="CY140" s="202"/>
      <c r="CZ140" s="202"/>
      <c r="DA140" s="202"/>
      <c r="DB140" s="202"/>
      <c r="DC140" s="202"/>
      <c r="DD140" s="202"/>
      <c r="DE140" s="202"/>
      <c r="DF140" s="202"/>
      <c r="DG140" s="202"/>
      <c r="DH140" s="202"/>
      <c r="DI140" s="202"/>
      <c r="DJ140" s="202"/>
      <c r="DK140" s="202"/>
      <c r="DL140" s="202"/>
      <c r="DM140" s="202"/>
      <c r="DN140" s="202"/>
      <c r="DO140" s="202"/>
      <c r="DP140" s="202"/>
      <c r="DQ140" s="202"/>
      <c r="DR140" s="202"/>
      <c r="DS140" s="202"/>
      <c r="DT140" s="202"/>
      <c r="DU140" s="202"/>
      <c r="DV140" s="202"/>
      <c r="DW140" s="202"/>
      <c r="DX140" s="202"/>
      <c r="DY140" s="202"/>
      <c r="DZ140" s="202"/>
      <c r="EA140" s="202"/>
      <c r="EB140" s="202"/>
      <c r="EC140" s="202"/>
      <c r="ED140" s="202"/>
      <c r="EE140" s="202"/>
      <c r="EF140" s="202"/>
      <c r="EG140" s="202"/>
      <c r="EH140" s="202"/>
    </row>
    <row r="141" spans="1:138" s="25" customFormat="1">
      <c r="A141" s="1155"/>
      <c r="B141" s="1156"/>
      <c r="C141" s="1156"/>
      <c r="D141" s="1156"/>
      <c r="E141" s="1156"/>
      <c r="F141" s="1157"/>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2"/>
      <c r="BU141" s="202"/>
      <c r="BV141" s="202"/>
      <c r="BW141" s="202"/>
      <c r="BX141" s="202"/>
      <c r="BY141" s="202"/>
      <c r="BZ141" s="202"/>
      <c r="CA141" s="202"/>
      <c r="CB141" s="202"/>
      <c r="CC141" s="202"/>
      <c r="CD141" s="202"/>
      <c r="CE141" s="202"/>
      <c r="CF141" s="202"/>
      <c r="CG141" s="202"/>
      <c r="CH141" s="202"/>
      <c r="CI141" s="202"/>
      <c r="CJ141" s="202"/>
      <c r="CK141" s="202"/>
      <c r="CL141" s="202"/>
      <c r="CM141" s="202"/>
      <c r="CN141" s="202"/>
      <c r="CO141" s="202"/>
      <c r="CP141" s="202"/>
      <c r="CQ141" s="202"/>
      <c r="CR141" s="202"/>
      <c r="CS141" s="202"/>
      <c r="CT141" s="202"/>
      <c r="CU141" s="202"/>
      <c r="CV141" s="202"/>
      <c r="CW141" s="202"/>
      <c r="CX141" s="202"/>
      <c r="CY141" s="202"/>
      <c r="CZ141" s="202"/>
      <c r="DA141" s="202"/>
      <c r="DB141" s="202"/>
      <c r="DC141" s="202"/>
      <c r="DD141" s="202"/>
      <c r="DE141" s="202"/>
      <c r="DF141" s="202"/>
      <c r="DG141" s="202"/>
      <c r="DH141" s="202"/>
      <c r="DI141" s="202"/>
      <c r="DJ141" s="202"/>
      <c r="DK141" s="202"/>
      <c r="DL141" s="202"/>
      <c r="DM141" s="202"/>
      <c r="DN141" s="202"/>
      <c r="DO141" s="202"/>
      <c r="DP141" s="202"/>
      <c r="DQ141" s="202"/>
      <c r="DR141" s="202"/>
      <c r="DS141" s="202"/>
      <c r="DT141" s="202"/>
      <c r="DU141" s="202"/>
      <c r="DV141" s="202"/>
      <c r="DW141" s="202"/>
      <c r="DX141" s="202"/>
      <c r="DY141" s="202"/>
      <c r="DZ141" s="202"/>
      <c r="EA141" s="202"/>
      <c r="EB141" s="202"/>
      <c r="EC141" s="202"/>
      <c r="ED141" s="202"/>
      <c r="EE141" s="202"/>
      <c r="EF141" s="202"/>
      <c r="EG141" s="202"/>
      <c r="EH141" s="202"/>
    </row>
    <row r="142" spans="1:138" s="17" customFormat="1" ht="15" customHeight="1">
      <c r="A142" s="69" t="s">
        <v>506</v>
      </c>
      <c r="B142" s="1081" t="s">
        <v>271</v>
      </c>
      <c r="C142" s="1082"/>
      <c r="D142" s="1082"/>
      <c r="E142" s="1083"/>
      <c r="F142" s="281">
        <f>SUM(F139:F141)</f>
        <v>0</v>
      </c>
      <c r="G142" s="193"/>
      <c r="H142" s="193"/>
      <c r="I142" s="193"/>
      <c r="J142" s="19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row>
    <row r="143" spans="1:138">
      <c r="A143" s="1152"/>
      <c r="B143" s="1153"/>
      <c r="C143" s="1153"/>
      <c r="D143" s="1153"/>
      <c r="E143" s="1153"/>
      <c r="F143" s="1154"/>
    </row>
    <row r="144" spans="1:138" s="17" customFormat="1" ht="15" customHeight="1">
      <c r="A144" s="69" t="s">
        <v>202</v>
      </c>
      <c r="B144" s="1081" t="s">
        <v>272</v>
      </c>
      <c r="C144" s="1082"/>
      <c r="D144" s="1082"/>
      <c r="E144" s="1082"/>
      <c r="F144" s="1082"/>
      <c r="G144" s="193"/>
      <c r="H144" s="193"/>
      <c r="I144" s="193"/>
      <c r="J144" s="19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row>
    <row r="145" spans="1:138" s="352" customFormat="1">
      <c r="A145" s="1152"/>
      <c r="B145" s="1153"/>
      <c r="C145" s="1153"/>
      <c r="D145" s="1153"/>
      <c r="E145" s="1153"/>
      <c r="F145" s="1154"/>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c r="BV145" s="351"/>
      <c r="BW145" s="351"/>
      <c r="BX145" s="351"/>
      <c r="BY145" s="351"/>
      <c r="BZ145" s="351"/>
      <c r="CA145" s="351"/>
      <c r="CB145" s="351"/>
      <c r="CC145" s="351"/>
      <c r="CD145" s="351"/>
      <c r="CE145" s="351"/>
      <c r="CF145" s="351"/>
      <c r="CG145" s="351"/>
      <c r="CH145" s="351"/>
      <c r="CI145" s="351"/>
      <c r="CJ145" s="351"/>
      <c r="CK145" s="351"/>
      <c r="CL145" s="351"/>
      <c r="CM145" s="351"/>
      <c r="CN145" s="351"/>
      <c r="CO145" s="351"/>
      <c r="CP145" s="351"/>
      <c r="CQ145" s="351"/>
      <c r="CR145" s="351"/>
      <c r="CS145" s="351"/>
      <c r="CT145" s="351"/>
      <c r="CU145" s="351"/>
      <c r="CV145" s="351"/>
      <c r="CW145" s="351"/>
      <c r="CX145" s="351"/>
      <c r="CY145" s="351"/>
      <c r="CZ145" s="351"/>
      <c r="DA145" s="351"/>
      <c r="DB145" s="351"/>
      <c r="DC145" s="351"/>
      <c r="DD145" s="351"/>
      <c r="DE145" s="351"/>
      <c r="DF145" s="351"/>
      <c r="DG145" s="351"/>
      <c r="DH145" s="351"/>
      <c r="DI145" s="351"/>
      <c r="DJ145" s="351"/>
      <c r="DK145" s="351"/>
      <c r="DL145" s="351"/>
      <c r="DM145" s="351"/>
      <c r="DN145" s="351"/>
      <c r="DO145" s="351"/>
      <c r="DP145" s="351"/>
      <c r="DQ145" s="351"/>
      <c r="DR145" s="351"/>
      <c r="DS145" s="351"/>
      <c r="DT145" s="351"/>
      <c r="DU145" s="351"/>
      <c r="DV145" s="351"/>
      <c r="DW145" s="351"/>
      <c r="DX145" s="351"/>
      <c r="DY145" s="351"/>
      <c r="DZ145" s="351"/>
      <c r="EA145" s="351"/>
      <c r="EB145" s="351"/>
      <c r="EC145" s="351"/>
      <c r="ED145" s="351"/>
      <c r="EE145" s="351"/>
      <c r="EF145" s="351"/>
      <c r="EG145" s="351"/>
      <c r="EH145" s="351"/>
    </row>
    <row r="146" spans="1:138" ht="94.5" customHeight="1">
      <c r="A146" s="1124" t="s">
        <v>547</v>
      </c>
      <c r="B146" s="598" t="s">
        <v>1496</v>
      </c>
      <c r="C146" s="873"/>
      <c r="D146" s="842"/>
      <c r="E146" s="842"/>
      <c r="F146" s="843"/>
    </row>
    <row r="147" spans="1:138" ht="20.100000000000001" customHeight="1">
      <c r="A147" s="1125"/>
      <c r="B147" s="695" t="s">
        <v>1495</v>
      </c>
      <c r="C147" s="704" t="s">
        <v>4</v>
      </c>
      <c r="D147" s="268">
        <v>10</v>
      </c>
      <c r="E147" s="275"/>
      <c r="F147" s="205">
        <f>D147*E147</f>
        <v>0</v>
      </c>
    </row>
    <row r="148" spans="1:138" ht="180" customHeight="1">
      <c r="A148" s="1124" t="s">
        <v>548</v>
      </c>
      <c r="B148" s="709" t="s">
        <v>1498</v>
      </c>
      <c r="C148" s="873"/>
      <c r="D148" s="842"/>
      <c r="E148" s="842"/>
      <c r="F148" s="843"/>
    </row>
    <row r="149" spans="1:138" ht="20.100000000000001" customHeight="1">
      <c r="A149" s="1125"/>
      <c r="B149" s="695" t="s">
        <v>1495</v>
      </c>
      <c r="C149" s="224" t="s">
        <v>4</v>
      </c>
      <c r="D149" s="263">
        <v>21</v>
      </c>
      <c r="E149" s="275"/>
      <c r="F149" s="205">
        <f>D149*E149</f>
        <v>0</v>
      </c>
    </row>
    <row r="150" spans="1:138" ht="219.75" customHeight="1">
      <c r="A150" s="1124" t="s">
        <v>549</v>
      </c>
      <c r="B150" s="717" t="s">
        <v>1499</v>
      </c>
      <c r="C150" s="873"/>
      <c r="D150" s="842"/>
      <c r="E150" s="842"/>
      <c r="F150" s="843"/>
    </row>
    <row r="151" spans="1:138" ht="20.100000000000001" customHeight="1">
      <c r="A151" s="1125"/>
      <c r="B151" s="695" t="s">
        <v>1495</v>
      </c>
      <c r="C151" s="136" t="s">
        <v>4</v>
      </c>
      <c r="D151" s="263">
        <v>11</v>
      </c>
      <c r="E151" s="275"/>
      <c r="F151" s="205">
        <f>D151*E151</f>
        <v>0</v>
      </c>
    </row>
    <row r="152" spans="1:138" ht="180.75" customHeight="1">
      <c r="A152" s="1124" t="s">
        <v>550</v>
      </c>
      <c r="B152" s="717" t="s">
        <v>1440</v>
      </c>
      <c r="C152" s="873"/>
      <c r="D152" s="842"/>
      <c r="E152" s="842"/>
      <c r="F152" s="843"/>
    </row>
    <row r="153" spans="1:138" ht="20.100000000000001" customHeight="1">
      <c r="A153" s="1125"/>
      <c r="B153" s="683" t="s">
        <v>663</v>
      </c>
      <c r="C153" s="224" t="s">
        <v>4</v>
      </c>
      <c r="D153" s="263">
        <v>25</v>
      </c>
      <c r="E153" s="275"/>
      <c r="F153" s="205">
        <f>D153*E153</f>
        <v>0</v>
      </c>
    </row>
    <row r="154" spans="1:138" ht="217.5" customHeight="1">
      <c r="A154" s="1124" t="s">
        <v>551</v>
      </c>
      <c r="B154" s="709" t="s">
        <v>1500</v>
      </c>
      <c r="C154" s="873"/>
      <c r="D154" s="842"/>
      <c r="E154" s="842"/>
      <c r="F154" s="843"/>
    </row>
    <row r="155" spans="1:138" ht="17.25" customHeight="1">
      <c r="A155" s="1125"/>
      <c r="B155" s="695" t="s">
        <v>663</v>
      </c>
      <c r="C155" s="224" t="s">
        <v>4</v>
      </c>
      <c r="D155" s="263">
        <v>9</v>
      </c>
      <c r="E155" s="275"/>
      <c r="F155" s="205">
        <f>D155*E155</f>
        <v>0</v>
      </c>
    </row>
    <row r="156" spans="1:138" ht="90" customHeight="1">
      <c r="A156" s="1124" t="s">
        <v>552</v>
      </c>
      <c r="B156" s="598" t="s">
        <v>1441</v>
      </c>
      <c r="C156" s="873"/>
      <c r="D156" s="842"/>
      <c r="E156" s="842"/>
      <c r="F156" s="843"/>
    </row>
    <row r="157" spans="1:138" ht="16.5" customHeight="1">
      <c r="A157" s="1125"/>
      <c r="B157" s="695" t="s">
        <v>1495</v>
      </c>
      <c r="C157" s="136" t="s">
        <v>4</v>
      </c>
      <c r="D157" s="263">
        <v>70</v>
      </c>
      <c r="E157" s="275"/>
      <c r="F157" s="205">
        <f>D157*E157</f>
        <v>0</v>
      </c>
    </row>
    <row r="158" spans="1:138">
      <c r="A158" s="1127"/>
      <c r="B158" s="1127"/>
      <c r="C158" s="1127"/>
      <c r="D158" s="1127"/>
      <c r="E158" s="1127"/>
      <c r="F158" s="1138"/>
    </row>
    <row r="159" spans="1:138" s="17" customFormat="1" ht="15" customHeight="1">
      <c r="A159" s="69" t="s">
        <v>202</v>
      </c>
      <c r="B159" s="1081" t="s">
        <v>273</v>
      </c>
      <c r="C159" s="1082"/>
      <c r="D159" s="1082"/>
      <c r="E159" s="1083"/>
      <c r="F159" s="281">
        <f>SUM(F147:F157)</f>
        <v>0</v>
      </c>
      <c r="G159" s="193"/>
      <c r="H159" s="193"/>
      <c r="I159" s="193"/>
      <c r="J159" s="19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row>
    <row r="160" spans="1:138">
      <c r="A160" s="1127"/>
      <c r="B160" s="1127"/>
      <c r="C160" s="1127"/>
      <c r="D160" s="1127"/>
      <c r="E160" s="1127"/>
      <c r="F160" s="1138"/>
    </row>
    <row r="161" spans="1:138" s="17" customFormat="1" ht="15" customHeight="1">
      <c r="A161" s="69" t="s">
        <v>203</v>
      </c>
      <c r="B161" s="1081" t="s">
        <v>274</v>
      </c>
      <c r="C161" s="1082"/>
      <c r="D161" s="1082"/>
      <c r="E161" s="1082"/>
      <c r="F161" s="1083"/>
      <c r="G161" s="193"/>
      <c r="H161" s="193"/>
      <c r="I161" s="193"/>
      <c r="J161" s="19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row>
    <row r="162" spans="1:138">
      <c r="A162" s="1127"/>
      <c r="B162" s="1127"/>
      <c r="C162" s="1127"/>
      <c r="D162" s="1127"/>
      <c r="E162" s="1127"/>
      <c r="F162" s="1138"/>
    </row>
    <row r="163" spans="1:138" ht="42" customHeight="1">
      <c r="A163" s="1124" t="s">
        <v>539</v>
      </c>
      <c r="B163" s="142" t="s">
        <v>1497</v>
      </c>
      <c r="C163" s="873"/>
      <c r="D163" s="842"/>
      <c r="E163" s="842"/>
      <c r="F163" s="843"/>
    </row>
    <row r="164" spans="1:138" ht="20.100000000000001" customHeight="1">
      <c r="A164" s="1126"/>
      <c r="B164" s="562" t="s">
        <v>878</v>
      </c>
      <c r="C164" s="136" t="s">
        <v>1422</v>
      </c>
      <c r="D164" s="263">
        <v>1950</v>
      </c>
      <c r="E164" s="275"/>
      <c r="F164" s="133">
        <f>D164*E164</f>
        <v>0</v>
      </c>
    </row>
    <row r="165" spans="1:138" ht="20.100000000000001" customHeight="1">
      <c r="A165" s="1126"/>
      <c r="B165" s="562" t="s">
        <v>879</v>
      </c>
      <c r="C165" s="411" t="s">
        <v>1422</v>
      </c>
      <c r="D165" s="263">
        <v>800</v>
      </c>
      <c r="E165" s="275"/>
      <c r="F165" s="133">
        <f>D165*E165</f>
        <v>0</v>
      </c>
    </row>
    <row r="166" spans="1:138" ht="20.100000000000001" customHeight="1">
      <c r="A166" s="1126"/>
      <c r="B166" s="562" t="s">
        <v>880</v>
      </c>
      <c r="C166" s="411" t="s">
        <v>1422</v>
      </c>
      <c r="D166" s="263">
        <v>700</v>
      </c>
      <c r="E166" s="275"/>
      <c r="F166" s="133">
        <f>D166*E166</f>
        <v>0</v>
      </c>
    </row>
    <row r="167" spans="1:138" ht="20.100000000000001" customHeight="1">
      <c r="A167" s="1125"/>
      <c r="B167" s="562" t="s">
        <v>881</v>
      </c>
      <c r="C167" s="411" t="s">
        <v>1422</v>
      </c>
      <c r="D167" s="263">
        <v>250</v>
      </c>
      <c r="E167" s="275"/>
      <c r="F167" s="133">
        <f>D167*E167</f>
        <v>0</v>
      </c>
    </row>
    <row r="168" spans="1:138" ht="41.25" customHeight="1">
      <c r="A168" s="1124" t="s">
        <v>540</v>
      </c>
      <c r="B168" s="716" t="s">
        <v>1442</v>
      </c>
      <c r="C168" s="873"/>
      <c r="D168" s="842"/>
      <c r="E168" s="842"/>
      <c r="F168" s="843"/>
    </row>
    <row r="169" spans="1:138" ht="15" customHeight="1">
      <c r="A169" s="1125"/>
      <c r="B169" s="715" t="s">
        <v>663</v>
      </c>
      <c r="C169" s="224" t="s">
        <v>4</v>
      </c>
      <c r="D169" s="263">
        <v>86</v>
      </c>
      <c r="E169" s="275"/>
      <c r="F169" s="133">
        <f>D169*E169</f>
        <v>0</v>
      </c>
    </row>
    <row r="170" spans="1:138" ht="29.25" customHeight="1">
      <c r="A170" s="1124" t="s">
        <v>541</v>
      </c>
      <c r="B170" s="712" t="s">
        <v>1491</v>
      </c>
      <c r="C170" s="873"/>
      <c r="D170" s="842"/>
      <c r="E170" s="842"/>
      <c r="F170" s="843"/>
    </row>
    <row r="171" spans="1:138" ht="19.5" customHeight="1">
      <c r="A171" s="1125"/>
      <c r="B171" s="710" t="s">
        <v>1492</v>
      </c>
      <c r="C171" s="411" t="s">
        <v>1422</v>
      </c>
      <c r="D171" s="263">
        <v>2200</v>
      </c>
      <c r="E171" s="275"/>
      <c r="F171" s="133">
        <f>D171*E171</f>
        <v>0</v>
      </c>
    </row>
    <row r="172" spans="1:138" ht="27" customHeight="1">
      <c r="A172" s="1124" t="s">
        <v>542</v>
      </c>
      <c r="B172" s="712" t="s">
        <v>1493</v>
      </c>
      <c r="C172" s="873"/>
      <c r="D172" s="842"/>
      <c r="E172" s="842"/>
      <c r="F172" s="843"/>
    </row>
    <row r="173" spans="1:138" ht="18" customHeight="1">
      <c r="A173" s="1125"/>
      <c r="B173" s="710" t="s">
        <v>1492</v>
      </c>
      <c r="C173" s="411" t="s">
        <v>1422</v>
      </c>
      <c r="D173" s="263">
        <v>1800</v>
      </c>
      <c r="E173" s="275"/>
      <c r="F173" s="133">
        <f>D173*E173</f>
        <v>0</v>
      </c>
    </row>
    <row r="174" spans="1:138" ht="38.25">
      <c r="A174" s="1124" t="s">
        <v>543</v>
      </c>
      <c r="B174" s="142" t="s">
        <v>1430</v>
      </c>
      <c r="C174" s="873"/>
      <c r="D174" s="842"/>
      <c r="E174" s="842"/>
      <c r="F174" s="843"/>
    </row>
    <row r="175" spans="1:138" ht="19.5" customHeight="1">
      <c r="A175" s="1125"/>
      <c r="B175" s="562" t="s">
        <v>276</v>
      </c>
      <c r="C175" s="411" t="s">
        <v>1422</v>
      </c>
      <c r="D175" s="263">
        <v>2500</v>
      </c>
      <c r="E175" s="275"/>
      <c r="F175" s="133">
        <f>D175*E175</f>
        <v>0</v>
      </c>
    </row>
    <row r="176" spans="1:138" ht="30" customHeight="1">
      <c r="A176" s="1124" t="s">
        <v>544</v>
      </c>
      <c r="B176" s="714" t="s">
        <v>1530</v>
      </c>
      <c r="C176" s="873"/>
      <c r="D176" s="842"/>
      <c r="E176" s="842"/>
      <c r="F176" s="843"/>
    </row>
    <row r="177" spans="1:138" ht="18" customHeight="1">
      <c r="A177" s="1125"/>
      <c r="B177" s="713" t="s">
        <v>663</v>
      </c>
      <c r="C177" s="136" t="s">
        <v>4</v>
      </c>
      <c r="D177" s="263">
        <v>2</v>
      </c>
      <c r="E177" s="275"/>
      <c r="F177" s="133">
        <f>D177*E177</f>
        <v>0</v>
      </c>
    </row>
    <row r="178" spans="1:138" ht="27" customHeight="1">
      <c r="A178" s="1124" t="s">
        <v>545</v>
      </c>
      <c r="B178" s="714" t="s">
        <v>1531</v>
      </c>
      <c r="C178" s="873"/>
      <c r="D178" s="842"/>
      <c r="E178" s="842"/>
      <c r="F178" s="843"/>
    </row>
    <row r="179" spans="1:138" ht="18.75" customHeight="1">
      <c r="A179" s="1125"/>
      <c r="B179" s="713" t="s">
        <v>663</v>
      </c>
      <c r="C179" s="136" t="s">
        <v>4</v>
      </c>
      <c r="D179" s="263">
        <v>3</v>
      </c>
      <c r="E179" s="275"/>
      <c r="F179" s="133">
        <f>D179*E179</f>
        <v>0</v>
      </c>
    </row>
    <row r="180" spans="1:138" ht="52.5" customHeight="1">
      <c r="A180" s="1124" t="s">
        <v>546</v>
      </c>
      <c r="B180" s="714" t="s">
        <v>1532</v>
      </c>
      <c r="C180" s="873"/>
      <c r="D180" s="842"/>
      <c r="E180" s="842"/>
      <c r="F180" s="843"/>
    </row>
    <row r="181" spans="1:138" ht="17.25" customHeight="1">
      <c r="A181" s="1125"/>
      <c r="B181" s="713" t="s">
        <v>1494</v>
      </c>
      <c r="C181" s="136" t="s">
        <v>4</v>
      </c>
      <c r="D181" s="263">
        <v>22</v>
      </c>
      <c r="E181" s="275"/>
      <c r="F181" s="133">
        <f>D181*E181</f>
        <v>0</v>
      </c>
    </row>
    <row r="182" spans="1:138" s="17" customFormat="1">
      <c r="A182" s="1127"/>
      <c r="B182" s="1127"/>
      <c r="C182" s="1127"/>
      <c r="D182" s="1127"/>
      <c r="E182" s="1127"/>
      <c r="F182" s="1138"/>
      <c r="G182" s="193"/>
      <c r="H182" s="193"/>
      <c r="I182" s="193"/>
      <c r="J182" s="19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3"/>
      <c r="CL182" s="203"/>
      <c r="CM182" s="203"/>
      <c r="CN182" s="203"/>
      <c r="CO182" s="203"/>
      <c r="CP182" s="203"/>
      <c r="CQ182" s="203"/>
      <c r="CR182" s="203"/>
      <c r="CS182" s="203"/>
      <c r="CT182" s="203"/>
      <c r="CU182" s="203"/>
      <c r="CV182" s="203"/>
      <c r="CW182" s="203"/>
      <c r="CX182" s="203"/>
      <c r="CY182" s="203"/>
      <c r="CZ182" s="203"/>
      <c r="DA182" s="203"/>
      <c r="DB182" s="203"/>
      <c r="DC182" s="203"/>
      <c r="DD182" s="203"/>
      <c r="DE182" s="203"/>
      <c r="DF182" s="203"/>
      <c r="DG182" s="203"/>
      <c r="DH182" s="203"/>
      <c r="DI182" s="203"/>
      <c r="DJ182" s="203"/>
      <c r="DK182" s="203"/>
      <c r="DL182" s="203"/>
      <c r="DM182" s="203"/>
      <c r="DN182" s="203"/>
      <c r="DO182" s="203"/>
      <c r="DP182" s="203"/>
      <c r="DQ182" s="203"/>
      <c r="DR182" s="203"/>
      <c r="DS182" s="203"/>
      <c r="DT182" s="203"/>
      <c r="DU182" s="203"/>
      <c r="DV182" s="203"/>
      <c r="DW182" s="203"/>
      <c r="DX182" s="203"/>
      <c r="DY182" s="203"/>
      <c r="DZ182" s="203"/>
      <c r="EA182" s="203"/>
      <c r="EB182" s="203"/>
      <c r="EC182" s="203"/>
      <c r="ED182" s="203"/>
      <c r="EE182" s="203"/>
      <c r="EF182" s="203"/>
      <c r="EG182" s="203"/>
      <c r="EH182" s="203"/>
    </row>
    <row r="183" spans="1:138" ht="15" customHeight="1">
      <c r="A183" s="69" t="s">
        <v>203</v>
      </c>
      <c r="B183" s="1081" t="s">
        <v>277</v>
      </c>
      <c r="C183" s="1082"/>
      <c r="D183" s="1082"/>
      <c r="E183" s="1083"/>
      <c r="F183" s="281">
        <f>SUM(F163:F181)</f>
        <v>0</v>
      </c>
    </row>
    <row r="184" spans="1:138" s="17" customFormat="1">
      <c r="A184" s="1127"/>
      <c r="B184" s="1127"/>
      <c r="C184" s="1127"/>
      <c r="D184" s="1127"/>
      <c r="E184" s="1127"/>
      <c r="F184" s="1138"/>
      <c r="G184" s="193"/>
      <c r="H184" s="193"/>
      <c r="I184" s="193"/>
      <c r="J184" s="19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c r="CE184" s="203"/>
      <c r="CF184" s="203"/>
      <c r="CG184" s="203"/>
      <c r="CH184" s="203"/>
      <c r="CI184" s="203"/>
      <c r="CJ184" s="203"/>
      <c r="CK184" s="203"/>
      <c r="CL184" s="203"/>
      <c r="CM184" s="203"/>
      <c r="CN184" s="203"/>
      <c r="CO184" s="203"/>
      <c r="CP184" s="203"/>
      <c r="CQ184" s="203"/>
      <c r="CR184" s="203"/>
      <c r="CS184" s="203"/>
      <c r="CT184" s="203"/>
      <c r="CU184" s="203"/>
      <c r="CV184" s="203"/>
      <c r="CW184" s="203"/>
      <c r="CX184" s="203"/>
      <c r="CY184" s="203"/>
      <c r="CZ184" s="203"/>
      <c r="DA184" s="203"/>
      <c r="DB184" s="203"/>
      <c r="DC184" s="203"/>
      <c r="DD184" s="203"/>
      <c r="DE184" s="203"/>
      <c r="DF184" s="203"/>
      <c r="DG184" s="203"/>
      <c r="DH184" s="203"/>
      <c r="DI184" s="203"/>
      <c r="DJ184" s="203"/>
      <c r="DK184" s="203"/>
      <c r="DL184" s="203"/>
      <c r="DM184" s="203"/>
      <c r="DN184" s="203"/>
      <c r="DO184" s="203"/>
      <c r="DP184" s="203"/>
      <c r="DQ184" s="203"/>
      <c r="DR184" s="203"/>
      <c r="DS184" s="203"/>
      <c r="DT184" s="203"/>
      <c r="DU184" s="203"/>
      <c r="DV184" s="203"/>
      <c r="DW184" s="203"/>
      <c r="DX184" s="203"/>
      <c r="DY184" s="203"/>
      <c r="DZ184" s="203"/>
      <c r="EA184" s="203"/>
      <c r="EB184" s="203"/>
      <c r="EC184" s="203"/>
      <c r="ED184" s="203"/>
      <c r="EE184" s="203"/>
      <c r="EF184" s="203"/>
      <c r="EG184" s="203"/>
      <c r="EH184" s="203"/>
    </row>
    <row r="185" spans="1:138" ht="15" customHeight="1">
      <c r="A185" s="69" t="s">
        <v>204</v>
      </c>
      <c r="B185" s="1081" t="s">
        <v>278</v>
      </c>
      <c r="C185" s="1082"/>
      <c r="D185" s="1082"/>
      <c r="E185" s="1082"/>
      <c r="F185" s="1083"/>
    </row>
    <row r="186" spans="1:138" ht="82.5" customHeight="1">
      <c r="A186" s="1124" t="s">
        <v>537</v>
      </c>
      <c r="B186" s="664" t="s">
        <v>658</v>
      </c>
      <c r="C186" s="889"/>
      <c r="D186" s="890"/>
      <c r="E186" s="890"/>
      <c r="F186" s="891"/>
    </row>
    <row r="187" spans="1:138" ht="14.25">
      <c r="A187" s="1125"/>
      <c r="B187" s="95" t="s">
        <v>1479</v>
      </c>
      <c r="C187" s="136" t="s">
        <v>1422</v>
      </c>
      <c r="D187" s="263">
        <v>1200</v>
      </c>
      <c r="E187" s="275"/>
      <c r="F187" s="133">
        <f>D187*E187</f>
        <v>0</v>
      </c>
    </row>
    <row r="188" spans="1:138" ht="38.25" customHeight="1">
      <c r="A188" s="1124" t="s">
        <v>538</v>
      </c>
      <c r="B188" s="714" t="s">
        <v>1431</v>
      </c>
      <c r="C188" s="889"/>
      <c r="D188" s="890"/>
      <c r="E188" s="890"/>
      <c r="F188" s="891"/>
    </row>
    <row r="189" spans="1:138">
      <c r="A189" s="1125"/>
      <c r="B189" s="713" t="s">
        <v>663</v>
      </c>
      <c r="C189" s="364" t="s">
        <v>4</v>
      </c>
      <c r="D189" s="263">
        <v>100</v>
      </c>
      <c r="E189" s="275"/>
      <c r="F189" s="133">
        <f>D189*E189</f>
        <v>0</v>
      </c>
      <c r="G189" s="204"/>
      <c r="H189" s="204"/>
      <c r="I189" s="204"/>
      <c r="J189" s="204"/>
      <c r="K189" s="204"/>
      <c r="L189" s="204"/>
    </row>
    <row r="190" spans="1:138" s="17" customFormat="1">
      <c r="A190" s="1127"/>
      <c r="B190" s="1127"/>
      <c r="C190" s="1127"/>
      <c r="D190" s="1127"/>
      <c r="E190" s="1127"/>
      <c r="F190" s="1138"/>
      <c r="G190" s="193"/>
      <c r="H190" s="193"/>
      <c r="I190" s="193"/>
      <c r="J190" s="19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c r="CB190" s="203"/>
      <c r="CC190" s="203"/>
      <c r="CD190" s="203"/>
      <c r="CE190" s="203"/>
      <c r="CF190" s="203"/>
      <c r="CG190" s="203"/>
      <c r="CH190" s="203"/>
      <c r="CI190" s="203"/>
      <c r="CJ190" s="203"/>
      <c r="CK190" s="203"/>
      <c r="CL190" s="203"/>
      <c r="CM190" s="203"/>
      <c r="CN190" s="203"/>
      <c r="CO190" s="203"/>
      <c r="CP190" s="203"/>
      <c r="CQ190" s="203"/>
      <c r="CR190" s="203"/>
      <c r="CS190" s="203"/>
      <c r="CT190" s="203"/>
      <c r="CU190" s="203"/>
      <c r="CV190" s="203"/>
      <c r="CW190" s="203"/>
      <c r="CX190" s="203"/>
      <c r="CY190" s="203"/>
      <c r="CZ190" s="203"/>
      <c r="DA190" s="203"/>
      <c r="DB190" s="203"/>
      <c r="DC190" s="203"/>
      <c r="DD190" s="203"/>
      <c r="DE190" s="203"/>
      <c r="DF190" s="203"/>
      <c r="DG190" s="203"/>
      <c r="DH190" s="203"/>
      <c r="DI190" s="203"/>
      <c r="DJ190" s="203"/>
      <c r="DK190" s="203"/>
      <c r="DL190" s="203"/>
      <c r="DM190" s="203"/>
      <c r="DN190" s="203"/>
      <c r="DO190" s="203"/>
      <c r="DP190" s="203"/>
      <c r="DQ190" s="203"/>
      <c r="DR190" s="203"/>
      <c r="DS190" s="203"/>
      <c r="DT190" s="203"/>
      <c r="DU190" s="203"/>
      <c r="DV190" s="203"/>
      <c r="DW190" s="203"/>
      <c r="DX190" s="203"/>
      <c r="DY190" s="203"/>
      <c r="DZ190" s="203"/>
      <c r="EA190" s="203"/>
      <c r="EB190" s="203"/>
      <c r="EC190" s="203"/>
      <c r="ED190" s="203"/>
      <c r="EE190" s="203"/>
      <c r="EF190" s="203"/>
      <c r="EG190" s="203"/>
      <c r="EH190" s="203"/>
    </row>
    <row r="191" spans="1:138" ht="15" customHeight="1">
      <c r="A191" s="69" t="s">
        <v>204</v>
      </c>
      <c r="B191" s="1081" t="s">
        <v>279</v>
      </c>
      <c r="C191" s="1082"/>
      <c r="D191" s="1082"/>
      <c r="E191" s="1083"/>
      <c r="F191" s="281">
        <f>SUM(F186:F189)</f>
        <v>0</v>
      </c>
      <c r="G191" s="148"/>
      <c r="H191" s="148"/>
      <c r="I191" s="148"/>
      <c r="J191" s="148"/>
      <c r="K191" s="148"/>
      <c r="L191" s="148"/>
    </row>
    <row r="192" spans="1:138" s="17" customFormat="1">
      <c r="A192" s="1127"/>
      <c r="B192" s="1127"/>
      <c r="C192" s="1127"/>
      <c r="D192" s="1127"/>
      <c r="E192" s="1127"/>
      <c r="F192" s="1138"/>
      <c r="G192" s="193"/>
      <c r="H192" s="193"/>
      <c r="I192" s="193"/>
      <c r="J192" s="19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3"/>
      <c r="BF192" s="203"/>
      <c r="BG192" s="203"/>
      <c r="BH192" s="203"/>
      <c r="BI192" s="203"/>
      <c r="BJ192" s="203"/>
      <c r="BK192" s="203"/>
      <c r="BL192" s="203"/>
      <c r="BM192" s="203"/>
      <c r="BN192" s="203"/>
      <c r="BO192" s="203"/>
      <c r="BP192" s="203"/>
      <c r="BQ192" s="203"/>
      <c r="BR192" s="203"/>
      <c r="BS192" s="203"/>
      <c r="BT192" s="203"/>
      <c r="BU192" s="203"/>
      <c r="BV192" s="203"/>
      <c r="BW192" s="203"/>
      <c r="BX192" s="203"/>
      <c r="BY192" s="203"/>
      <c r="BZ192" s="203"/>
      <c r="CA192" s="203"/>
      <c r="CB192" s="203"/>
      <c r="CC192" s="203"/>
      <c r="CD192" s="203"/>
      <c r="CE192" s="203"/>
      <c r="CF192" s="203"/>
      <c r="CG192" s="203"/>
      <c r="CH192" s="203"/>
      <c r="CI192" s="203"/>
      <c r="CJ192" s="203"/>
      <c r="CK192" s="203"/>
      <c r="CL192" s="203"/>
      <c r="CM192" s="203"/>
      <c r="CN192" s="203"/>
      <c r="CO192" s="203"/>
      <c r="CP192" s="203"/>
      <c r="CQ192" s="203"/>
      <c r="CR192" s="203"/>
      <c r="CS192" s="203"/>
      <c r="CT192" s="203"/>
      <c r="CU192" s="203"/>
      <c r="CV192" s="203"/>
      <c r="CW192" s="203"/>
      <c r="CX192" s="203"/>
      <c r="CY192" s="203"/>
      <c r="CZ192" s="203"/>
      <c r="DA192" s="203"/>
      <c r="DB192" s="203"/>
      <c r="DC192" s="203"/>
      <c r="DD192" s="203"/>
      <c r="DE192" s="203"/>
      <c r="DF192" s="203"/>
      <c r="DG192" s="203"/>
      <c r="DH192" s="203"/>
      <c r="DI192" s="203"/>
      <c r="DJ192" s="203"/>
      <c r="DK192" s="203"/>
      <c r="DL192" s="203"/>
      <c r="DM192" s="203"/>
      <c r="DN192" s="203"/>
      <c r="DO192" s="203"/>
      <c r="DP192" s="203"/>
      <c r="DQ192" s="203"/>
      <c r="DR192" s="203"/>
      <c r="DS192" s="203"/>
      <c r="DT192" s="203"/>
      <c r="DU192" s="203"/>
      <c r="DV192" s="203"/>
      <c r="DW192" s="203"/>
      <c r="DX192" s="203"/>
      <c r="DY192" s="203"/>
      <c r="DZ192" s="203"/>
      <c r="EA192" s="203"/>
      <c r="EB192" s="203"/>
      <c r="EC192" s="203"/>
      <c r="ED192" s="203"/>
      <c r="EE192" s="203"/>
      <c r="EF192" s="203"/>
      <c r="EG192" s="203"/>
      <c r="EH192" s="203"/>
    </row>
    <row r="193" spans="1:138" s="33" customFormat="1" ht="15" customHeight="1">
      <c r="A193" s="69" t="s">
        <v>112</v>
      </c>
      <c r="B193" s="1081" t="s">
        <v>882</v>
      </c>
      <c r="C193" s="1082"/>
      <c r="D193" s="1082"/>
      <c r="E193" s="1082"/>
      <c r="F193" s="1083"/>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8"/>
      <c r="AM193" s="148"/>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c r="CK193" s="148"/>
      <c r="CL193" s="148"/>
      <c r="CM193" s="148"/>
      <c r="CN193" s="148"/>
      <c r="CO193" s="148"/>
      <c r="CP193" s="148"/>
      <c r="CQ193" s="148"/>
      <c r="CR193" s="148"/>
      <c r="CS193" s="148"/>
      <c r="CT193" s="148"/>
      <c r="CU193" s="148"/>
      <c r="CV193" s="148"/>
      <c r="CW193" s="148"/>
      <c r="CX193" s="148"/>
      <c r="CY193" s="148"/>
      <c r="CZ193" s="148"/>
      <c r="DA193" s="148"/>
      <c r="DB193" s="148"/>
      <c r="DC193" s="148"/>
      <c r="DD193" s="148"/>
      <c r="DE193" s="148"/>
      <c r="DF193" s="148"/>
      <c r="DG193" s="148"/>
      <c r="DH193" s="148"/>
      <c r="DI193" s="148"/>
      <c r="DJ193" s="148"/>
      <c r="DK193" s="148"/>
      <c r="DL193" s="148"/>
      <c r="DM193" s="148"/>
      <c r="DN193" s="148"/>
      <c r="DO193" s="148"/>
      <c r="DP193" s="148"/>
      <c r="DQ193" s="148"/>
      <c r="DR193" s="148"/>
      <c r="DS193" s="148"/>
      <c r="DT193" s="148"/>
      <c r="DU193" s="148"/>
      <c r="DV193" s="148"/>
      <c r="DW193" s="148"/>
      <c r="DX193" s="148"/>
      <c r="DY193" s="148"/>
      <c r="DZ193" s="148"/>
      <c r="EA193" s="148"/>
      <c r="EB193" s="148"/>
      <c r="EC193" s="148"/>
      <c r="ED193" s="148"/>
      <c r="EE193" s="148"/>
      <c r="EF193" s="148"/>
      <c r="EG193" s="148"/>
      <c r="EH193" s="148"/>
    </row>
    <row r="194" spans="1:138" s="33" customFormat="1">
      <c r="A194" s="1119"/>
      <c r="B194" s="1119"/>
      <c r="C194" s="1119"/>
      <c r="D194" s="1119"/>
      <c r="E194" s="1119"/>
      <c r="F194" s="1119"/>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c r="CH194" s="148"/>
      <c r="CI194" s="148"/>
      <c r="CJ194" s="148"/>
      <c r="CK194" s="148"/>
      <c r="CL194" s="148"/>
      <c r="CM194" s="148"/>
      <c r="CN194" s="148"/>
      <c r="CO194" s="148"/>
      <c r="CP194" s="148"/>
      <c r="CQ194" s="148"/>
      <c r="CR194" s="148"/>
      <c r="CS194" s="148"/>
      <c r="CT194" s="148"/>
      <c r="CU194" s="148"/>
      <c r="CV194" s="148"/>
      <c r="CW194" s="148"/>
      <c r="CX194" s="148"/>
      <c r="CY194" s="148"/>
      <c r="CZ194" s="148"/>
      <c r="DA194" s="148"/>
      <c r="DB194" s="148"/>
      <c r="DC194" s="148"/>
      <c r="DD194" s="148"/>
      <c r="DE194" s="148"/>
      <c r="DF194" s="148"/>
      <c r="DG194" s="148"/>
      <c r="DH194" s="148"/>
      <c r="DI194" s="148"/>
      <c r="DJ194" s="148"/>
      <c r="DK194" s="148"/>
      <c r="DL194" s="148"/>
      <c r="DM194" s="148"/>
      <c r="DN194" s="148"/>
      <c r="DO194" s="148"/>
      <c r="DP194" s="148"/>
      <c r="DQ194" s="148"/>
      <c r="DR194" s="148"/>
      <c r="DS194" s="148"/>
      <c r="DT194" s="148"/>
      <c r="DU194" s="148"/>
      <c r="DV194" s="148"/>
      <c r="DW194" s="148"/>
      <c r="DX194" s="148"/>
      <c r="DY194" s="148"/>
      <c r="DZ194" s="148"/>
      <c r="EA194" s="148"/>
      <c r="EB194" s="148"/>
      <c r="EC194" s="148"/>
      <c r="ED194" s="148"/>
      <c r="EE194" s="148"/>
      <c r="EF194" s="148"/>
      <c r="EG194" s="148"/>
      <c r="EH194" s="148"/>
    </row>
    <row r="195" spans="1:138" s="33" customFormat="1">
      <c r="A195" s="560" t="s">
        <v>505</v>
      </c>
      <c r="B195" s="1128" t="str">
        <f>B7</f>
        <v>DEMONTAŽNI RADOVI</v>
      </c>
      <c r="C195" s="1128"/>
      <c r="D195" s="1128"/>
      <c r="E195" s="1128"/>
      <c r="F195" s="561">
        <f>F18</f>
        <v>0</v>
      </c>
      <c r="G195" s="193"/>
      <c r="H195" s="193"/>
      <c r="I195" s="193"/>
      <c r="J195" s="193"/>
      <c r="K195" s="193"/>
      <c r="L195" s="193"/>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c r="AK195" s="148"/>
      <c r="AL195" s="148"/>
      <c r="AM195" s="148"/>
      <c r="AN195" s="148"/>
      <c r="AO195" s="148"/>
      <c r="AP195" s="148"/>
      <c r="AQ195" s="148"/>
      <c r="AR195" s="148"/>
      <c r="AS195" s="148"/>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c r="CH195" s="148"/>
      <c r="CI195" s="148"/>
      <c r="CJ195" s="148"/>
      <c r="CK195" s="148"/>
      <c r="CL195" s="148"/>
      <c r="CM195" s="148"/>
      <c r="CN195" s="148"/>
      <c r="CO195" s="148"/>
      <c r="CP195" s="148"/>
      <c r="CQ195" s="148"/>
      <c r="CR195" s="148"/>
      <c r="CS195" s="148"/>
      <c r="CT195" s="148"/>
      <c r="CU195" s="148"/>
      <c r="CV195" s="148"/>
      <c r="CW195" s="148"/>
      <c r="CX195" s="148"/>
      <c r="CY195" s="148"/>
      <c r="CZ195" s="148"/>
      <c r="DA195" s="148"/>
      <c r="DB195" s="148"/>
      <c r="DC195" s="148"/>
      <c r="DD195" s="148"/>
      <c r="DE195" s="148"/>
      <c r="DF195" s="148"/>
      <c r="DG195" s="148"/>
      <c r="DH195" s="148"/>
      <c r="DI195" s="148"/>
      <c r="DJ195" s="148"/>
      <c r="DK195" s="148"/>
      <c r="DL195" s="148"/>
      <c r="DM195" s="148"/>
      <c r="DN195" s="148"/>
      <c r="DO195" s="148"/>
      <c r="DP195" s="148"/>
      <c r="DQ195" s="148"/>
      <c r="DR195" s="148"/>
      <c r="DS195" s="148"/>
      <c r="DT195" s="148"/>
      <c r="DU195" s="148"/>
      <c r="DV195" s="148"/>
      <c r="DW195" s="148"/>
      <c r="DX195" s="148"/>
      <c r="DY195" s="148"/>
      <c r="DZ195" s="148"/>
      <c r="EA195" s="148"/>
      <c r="EB195" s="148"/>
      <c r="EC195" s="148"/>
      <c r="ED195" s="148"/>
      <c r="EE195" s="148"/>
      <c r="EF195" s="148"/>
      <c r="EG195" s="148"/>
      <c r="EH195" s="148"/>
    </row>
    <row r="196" spans="1:138" s="33" customFormat="1">
      <c r="A196" s="560" t="s">
        <v>506</v>
      </c>
      <c r="B196" s="1128" t="str">
        <f>B20</f>
        <v>ORMARI JAVNE RASVJETE</v>
      </c>
      <c r="C196" s="1128"/>
      <c r="D196" s="1128"/>
      <c r="E196" s="1128"/>
      <c r="F196" s="561">
        <f>F142</f>
        <v>0</v>
      </c>
      <c r="G196" s="193"/>
      <c r="H196" s="193"/>
      <c r="I196" s="193"/>
      <c r="J196" s="193"/>
      <c r="K196" s="193"/>
      <c r="L196" s="193"/>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c r="AK196" s="148"/>
      <c r="AL196" s="148"/>
      <c r="AM196" s="148"/>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c r="CH196" s="148"/>
      <c r="CI196" s="148"/>
      <c r="CJ196" s="148"/>
      <c r="CK196" s="148"/>
      <c r="CL196" s="148"/>
      <c r="CM196" s="148"/>
      <c r="CN196" s="148"/>
      <c r="CO196" s="148"/>
      <c r="CP196" s="148"/>
      <c r="CQ196" s="148"/>
      <c r="CR196" s="148"/>
      <c r="CS196" s="148"/>
      <c r="CT196" s="148"/>
      <c r="CU196" s="148"/>
      <c r="CV196" s="148"/>
      <c r="CW196" s="148"/>
      <c r="CX196" s="148"/>
      <c r="CY196" s="148"/>
      <c r="CZ196" s="148"/>
      <c r="DA196" s="148"/>
      <c r="DB196" s="148"/>
      <c r="DC196" s="148"/>
      <c r="DD196" s="148"/>
      <c r="DE196" s="148"/>
      <c r="DF196" s="148"/>
      <c r="DG196" s="148"/>
      <c r="DH196" s="148"/>
      <c r="DI196" s="148"/>
      <c r="DJ196" s="148"/>
      <c r="DK196" s="148"/>
      <c r="DL196" s="148"/>
      <c r="DM196" s="148"/>
      <c r="DN196" s="148"/>
      <c r="DO196" s="148"/>
      <c r="DP196" s="148"/>
      <c r="DQ196" s="148"/>
      <c r="DR196" s="148"/>
      <c r="DS196" s="148"/>
      <c r="DT196" s="148"/>
      <c r="DU196" s="148"/>
      <c r="DV196" s="148"/>
      <c r="DW196" s="148"/>
      <c r="DX196" s="148"/>
      <c r="DY196" s="148"/>
      <c r="DZ196" s="148"/>
      <c r="EA196" s="148"/>
      <c r="EB196" s="148"/>
      <c r="EC196" s="148"/>
      <c r="ED196" s="148"/>
      <c r="EE196" s="148"/>
      <c r="EF196" s="148"/>
      <c r="EG196" s="148"/>
      <c r="EH196" s="148"/>
    </row>
    <row r="197" spans="1:138">
      <c r="A197" s="560" t="s">
        <v>202</v>
      </c>
      <c r="B197" s="1128" t="str">
        <f>B144</f>
        <v>RASVJETA I STUPOVI</v>
      </c>
      <c r="C197" s="1128"/>
      <c r="D197" s="1128"/>
      <c r="E197" s="1128"/>
      <c r="F197" s="561">
        <f>F159</f>
        <v>0</v>
      </c>
    </row>
    <row r="198" spans="1:138">
      <c r="A198" s="560" t="s">
        <v>203</v>
      </c>
      <c r="B198" s="1128" t="str">
        <f>B161</f>
        <v>KABELI, CIJEVI I OSTALA OPREMA</v>
      </c>
      <c r="C198" s="1128"/>
      <c r="D198" s="1128"/>
      <c r="E198" s="1128"/>
      <c r="F198" s="561">
        <f>F183</f>
        <v>0</v>
      </c>
    </row>
    <row r="199" spans="1:138">
      <c r="A199" s="560" t="s">
        <v>204</v>
      </c>
      <c r="B199" s="1128" t="str">
        <f>B185</f>
        <v>UZEMLJENJE JAVNE RASVJETE</v>
      </c>
      <c r="C199" s="1128"/>
      <c r="D199" s="1128"/>
      <c r="E199" s="1128"/>
      <c r="F199" s="561">
        <f>F191</f>
        <v>0</v>
      </c>
      <c r="G199" s="203"/>
      <c r="H199" s="203"/>
      <c r="I199" s="203"/>
      <c r="J199" s="203"/>
      <c r="K199" s="203"/>
      <c r="L199" s="203"/>
    </row>
    <row r="200" spans="1:138" s="348" customFormat="1">
      <c r="A200" s="1120"/>
      <c r="B200" s="1120"/>
      <c r="C200" s="1120"/>
      <c r="D200" s="1120"/>
      <c r="E200" s="1120"/>
      <c r="F200" s="1120"/>
      <c r="G200" s="203"/>
      <c r="H200" s="203"/>
      <c r="I200" s="203"/>
      <c r="J200" s="203"/>
      <c r="K200" s="203"/>
      <c r="L200" s="203"/>
      <c r="M200" s="347"/>
      <c r="N200" s="347"/>
      <c r="O200" s="347"/>
      <c r="P200" s="347"/>
      <c r="Q200" s="347"/>
      <c r="R200" s="347"/>
      <c r="S200" s="347"/>
      <c r="T200" s="347"/>
      <c r="U200" s="347"/>
      <c r="V200" s="347"/>
      <c r="W200" s="347"/>
      <c r="X200" s="347"/>
      <c r="Y200" s="347"/>
      <c r="Z200" s="347"/>
      <c r="AA200" s="347"/>
      <c r="AB200" s="347"/>
      <c r="AC200" s="347"/>
      <c r="AD200" s="347"/>
      <c r="AE200" s="347"/>
      <c r="AF200" s="347"/>
      <c r="AG200" s="347"/>
      <c r="AH200" s="347"/>
      <c r="AI200" s="347"/>
      <c r="AJ200" s="347"/>
      <c r="AK200" s="347"/>
      <c r="AL200" s="347"/>
      <c r="AM200" s="347"/>
      <c r="AN200" s="347"/>
      <c r="AO200" s="347"/>
      <c r="AP200" s="347"/>
      <c r="AQ200" s="347"/>
      <c r="AR200" s="347"/>
      <c r="AS200" s="347"/>
      <c r="AT200" s="347"/>
      <c r="AU200" s="347"/>
      <c r="AV200" s="347"/>
      <c r="AW200" s="347"/>
      <c r="AX200" s="347"/>
      <c r="AY200" s="347"/>
      <c r="AZ200" s="347"/>
      <c r="BA200" s="347"/>
      <c r="BB200" s="347"/>
      <c r="BC200" s="347"/>
      <c r="BD200" s="347"/>
      <c r="BE200" s="347"/>
      <c r="BF200" s="347"/>
      <c r="BG200" s="347"/>
      <c r="BH200" s="347"/>
      <c r="BI200" s="347"/>
      <c r="BJ200" s="347"/>
      <c r="BK200" s="347"/>
      <c r="BL200" s="347"/>
      <c r="BM200" s="347"/>
      <c r="BN200" s="347"/>
      <c r="BO200" s="347"/>
      <c r="BP200" s="347"/>
      <c r="BQ200" s="347"/>
      <c r="BR200" s="347"/>
      <c r="BS200" s="347"/>
      <c r="BT200" s="347"/>
      <c r="BU200" s="347"/>
      <c r="BV200" s="347"/>
      <c r="BW200" s="347"/>
      <c r="BX200" s="347"/>
      <c r="BY200" s="347"/>
      <c r="BZ200" s="347"/>
      <c r="CA200" s="347"/>
      <c r="CB200" s="347"/>
      <c r="CC200" s="347"/>
      <c r="CD200" s="347"/>
      <c r="CE200" s="347"/>
      <c r="CF200" s="347"/>
      <c r="CG200" s="347"/>
      <c r="CH200" s="347"/>
      <c r="CI200" s="347"/>
      <c r="CJ200" s="347"/>
      <c r="CK200" s="347"/>
      <c r="CL200" s="347"/>
      <c r="CM200" s="347"/>
      <c r="CN200" s="347"/>
      <c r="CO200" s="347"/>
      <c r="CP200" s="347"/>
      <c r="CQ200" s="347"/>
      <c r="CR200" s="347"/>
      <c r="CS200" s="347"/>
      <c r="CT200" s="347"/>
      <c r="CU200" s="347"/>
      <c r="CV200" s="347"/>
      <c r="CW200" s="347"/>
      <c r="CX200" s="347"/>
      <c r="CY200" s="347"/>
      <c r="CZ200" s="347"/>
      <c r="DA200" s="347"/>
      <c r="DB200" s="347"/>
      <c r="DC200" s="347"/>
      <c r="DD200" s="347"/>
      <c r="DE200" s="347"/>
      <c r="DF200" s="347"/>
      <c r="DG200" s="347"/>
      <c r="DH200" s="347"/>
      <c r="DI200" s="347"/>
      <c r="DJ200" s="347"/>
      <c r="DK200" s="347"/>
      <c r="DL200" s="347"/>
      <c r="DM200" s="347"/>
      <c r="DN200" s="347"/>
      <c r="DO200" s="347"/>
      <c r="DP200" s="347"/>
      <c r="DQ200" s="347"/>
      <c r="DR200" s="347"/>
      <c r="DS200" s="347"/>
      <c r="DT200" s="347"/>
      <c r="DU200" s="347"/>
      <c r="DV200" s="347"/>
      <c r="DW200" s="347"/>
      <c r="DX200" s="347"/>
      <c r="DY200" s="347"/>
      <c r="DZ200" s="347"/>
      <c r="EA200" s="347"/>
      <c r="EB200" s="347"/>
      <c r="EC200" s="347"/>
      <c r="ED200" s="347"/>
      <c r="EE200" s="347"/>
      <c r="EF200" s="347"/>
      <c r="EG200" s="347"/>
      <c r="EH200" s="347"/>
    </row>
    <row r="201" spans="1:138" ht="15" customHeight="1">
      <c r="A201" s="137" t="s">
        <v>112</v>
      </c>
      <c r="B201" s="29" t="s">
        <v>280</v>
      </c>
      <c r="C201" s="26"/>
      <c r="D201" s="269"/>
      <c r="E201" s="278"/>
      <c r="F201" s="281">
        <f>SUM(F195:F200)</f>
        <v>0</v>
      </c>
    </row>
    <row r="202" spans="1:138" s="17" customFormat="1">
      <c r="A202" s="1127"/>
      <c r="B202" s="1127"/>
      <c r="C202" s="1127"/>
      <c r="D202" s="1127"/>
      <c r="E202" s="1127"/>
      <c r="F202" s="1138"/>
      <c r="G202" s="193"/>
      <c r="H202" s="193"/>
      <c r="I202" s="193"/>
      <c r="J202" s="19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3"/>
      <c r="AY202" s="203"/>
      <c r="AZ202" s="203"/>
      <c r="BA202" s="203"/>
      <c r="BB202" s="203"/>
      <c r="BC202" s="203"/>
      <c r="BD202" s="203"/>
      <c r="BE202" s="203"/>
      <c r="BF202" s="203"/>
      <c r="BG202" s="203"/>
      <c r="BH202" s="203"/>
      <c r="BI202" s="203"/>
      <c r="BJ202" s="203"/>
      <c r="BK202" s="203"/>
      <c r="BL202" s="203"/>
      <c r="BM202" s="203"/>
      <c r="BN202" s="203"/>
      <c r="BO202" s="203"/>
      <c r="BP202" s="203"/>
      <c r="BQ202" s="203"/>
      <c r="BR202" s="203"/>
      <c r="BS202" s="203"/>
      <c r="BT202" s="203"/>
      <c r="BU202" s="203"/>
      <c r="BV202" s="203"/>
      <c r="BW202" s="203"/>
      <c r="BX202" s="203"/>
      <c r="BY202" s="203"/>
      <c r="BZ202" s="203"/>
      <c r="CA202" s="203"/>
      <c r="CB202" s="203"/>
      <c r="CC202" s="203"/>
      <c r="CD202" s="203"/>
      <c r="CE202" s="203"/>
      <c r="CF202" s="203"/>
      <c r="CG202" s="203"/>
      <c r="CH202" s="203"/>
      <c r="CI202" s="203"/>
      <c r="CJ202" s="203"/>
      <c r="CK202" s="203"/>
      <c r="CL202" s="203"/>
      <c r="CM202" s="203"/>
      <c r="CN202" s="203"/>
      <c r="CO202" s="203"/>
      <c r="CP202" s="203"/>
      <c r="CQ202" s="203"/>
      <c r="CR202" s="203"/>
      <c r="CS202" s="203"/>
      <c r="CT202" s="203"/>
      <c r="CU202" s="203"/>
      <c r="CV202" s="203"/>
      <c r="CW202" s="203"/>
      <c r="CX202" s="203"/>
      <c r="CY202" s="203"/>
      <c r="CZ202" s="203"/>
      <c r="DA202" s="203"/>
      <c r="DB202" s="203"/>
      <c r="DC202" s="203"/>
      <c r="DD202" s="203"/>
      <c r="DE202" s="203"/>
      <c r="DF202" s="203"/>
      <c r="DG202" s="203"/>
      <c r="DH202" s="203"/>
      <c r="DI202" s="203"/>
      <c r="DJ202" s="203"/>
      <c r="DK202" s="203"/>
      <c r="DL202" s="203"/>
      <c r="DM202" s="203"/>
      <c r="DN202" s="203"/>
      <c r="DO202" s="203"/>
      <c r="DP202" s="203"/>
      <c r="DQ202" s="203"/>
      <c r="DR202" s="203"/>
      <c r="DS202" s="203"/>
      <c r="DT202" s="203"/>
      <c r="DU202" s="203"/>
      <c r="DV202" s="203"/>
      <c r="DW202" s="203"/>
      <c r="DX202" s="203"/>
      <c r="DY202" s="203"/>
      <c r="DZ202" s="203"/>
      <c r="EA202" s="203"/>
      <c r="EB202" s="203"/>
      <c r="EC202" s="203"/>
      <c r="ED202" s="203"/>
      <c r="EE202" s="203"/>
      <c r="EF202" s="203"/>
      <c r="EG202" s="203"/>
      <c r="EH202" s="203"/>
    </row>
    <row r="203" spans="1:138" ht="15" customHeight="1">
      <c r="A203" s="69" t="s">
        <v>507</v>
      </c>
      <c r="B203" s="1081" t="s">
        <v>281</v>
      </c>
      <c r="C203" s="1082"/>
      <c r="D203" s="1082"/>
      <c r="E203" s="1082"/>
      <c r="F203" s="1083"/>
    </row>
    <row r="204" spans="1:138" s="17" customFormat="1">
      <c r="A204" s="1127"/>
      <c r="B204" s="1127"/>
      <c r="C204" s="1127"/>
      <c r="D204" s="1127"/>
      <c r="E204" s="1127"/>
      <c r="F204" s="1138"/>
      <c r="G204" s="193"/>
      <c r="H204" s="193"/>
      <c r="I204" s="193"/>
      <c r="J204" s="19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203"/>
      <c r="AM204" s="203"/>
      <c r="AN204" s="203"/>
      <c r="AO204" s="203"/>
      <c r="AP204" s="203"/>
      <c r="AQ204" s="203"/>
      <c r="AR204" s="203"/>
      <c r="AS204" s="203"/>
      <c r="AT204" s="203"/>
      <c r="AU204" s="203"/>
      <c r="AV204" s="203"/>
      <c r="AW204" s="203"/>
      <c r="AX204" s="203"/>
      <c r="AY204" s="203"/>
      <c r="AZ204" s="203"/>
      <c r="BA204" s="203"/>
      <c r="BB204" s="203"/>
      <c r="BC204" s="203"/>
      <c r="BD204" s="203"/>
      <c r="BE204" s="203"/>
      <c r="BF204" s="203"/>
      <c r="BG204" s="203"/>
      <c r="BH204" s="203"/>
      <c r="BI204" s="203"/>
      <c r="BJ204" s="203"/>
      <c r="BK204" s="203"/>
      <c r="BL204" s="203"/>
      <c r="BM204" s="203"/>
      <c r="BN204" s="203"/>
      <c r="BO204" s="203"/>
      <c r="BP204" s="203"/>
      <c r="BQ204" s="203"/>
      <c r="BR204" s="203"/>
      <c r="BS204" s="203"/>
      <c r="BT204" s="203"/>
      <c r="BU204" s="203"/>
      <c r="BV204" s="203"/>
      <c r="BW204" s="203"/>
      <c r="BX204" s="203"/>
      <c r="BY204" s="203"/>
      <c r="BZ204" s="203"/>
      <c r="CA204" s="203"/>
      <c r="CB204" s="203"/>
      <c r="CC204" s="203"/>
      <c r="CD204" s="203"/>
      <c r="CE204" s="203"/>
      <c r="CF204" s="203"/>
      <c r="CG204" s="203"/>
      <c r="CH204" s="203"/>
      <c r="CI204" s="203"/>
      <c r="CJ204" s="203"/>
      <c r="CK204" s="203"/>
      <c r="CL204" s="203"/>
      <c r="CM204" s="203"/>
      <c r="CN204" s="203"/>
      <c r="CO204" s="203"/>
      <c r="CP204" s="203"/>
      <c r="CQ204" s="203"/>
      <c r="CR204" s="203"/>
      <c r="CS204" s="203"/>
      <c r="CT204" s="203"/>
      <c r="CU204" s="203"/>
      <c r="CV204" s="203"/>
      <c r="CW204" s="203"/>
      <c r="CX204" s="203"/>
      <c r="CY204" s="203"/>
      <c r="CZ204" s="203"/>
      <c r="DA204" s="203"/>
      <c r="DB204" s="203"/>
      <c r="DC204" s="203"/>
      <c r="DD204" s="203"/>
      <c r="DE204" s="203"/>
      <c r="DF204" s="203"/>
      <c r="DG204" s="203"/>
      <c r="DH204" s="203"/>
      <c r="DI204" s="203"/>
      <c r="DJ204" s="203"/>
      <c r="DK204" s="203"/>
      <c r="DL204" s="203"/>
      <c r="DM204" s="203"/>
      <c r="DN204" s="203"/>
      <c r="DO204" s="203"/>
      <c r="DP204" s="203"/>
      <c r="DQ204" s="203"/>
      <c r="DR204" s="203"/>
      <c r="DS204" s="203"/>
      <c r="DT204" s="203"/>
      <c r="DU204" s="203"/>
      <c r="DV204" s="203"/>
      <c r="DW204" s="203"/>
      <c r="DX204" s="203"/>
      <c r="DY204" s="203"/>
      <c r="DZ204" s="203"/>
      <c r="EA204" s="203"/>
      <c r="EB204" s="203"/>
      <c r="EC204" s="203"/>
      <c r="ED204" s="203"/>
      <c r="EE204" s="203"/>
      <c r="EF204" s="203"/>
      <c r="EG204" s="203"/>
      <c r="EH204" s="203"/>
    </row>
    <row r="205" spans="1:138" ht="15" customHeight="1">
      <c r="A205" s="69" t="s">
        <v>508</v>
      </c>
      <c r="B205" s="1081" t="s">
        <v>282</v>
      </c>
      <c r="C205" s="1082"/>
      <c r="D205" s="1082"/>
      <c r="E205" s="1082"/>
      <c r="F205" s="1082"/>
    </row>
    <row r="206" spans="1:138" s="34" customFormat="1">
      <c r="A206" s="1127"/>
      <c r="B206" s="1127"/>
      <c r="C206" s="1127"/>
      <c r="D206" s="1127"/>
      <c r="E206" s="1127"/>
      <c r="F206" s="1138"/>
      <c r="G206" s="193"/>
      <c r="H206" s="193"/>
      <c r="I206" s="193"/>
      <c r="J206" s="193"/>
      <c r="K206" s="193"/>
      <c r="L206" s="19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row>
    <row r="207" spans="1:138" s="25" customFormat="1" ht="15" customHeight="1">
      <c r="A207" s="94" t="s">
        <v>509</v>
      </c>
      <c r="B207" s="140" t="s">
        <v>283</v>
      </c>
      <c r="C207" s="99"/>
      <c r="D207" s="265"/>
      <c r="E207" s="274"/>
      <c r="F207" s="24"/>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202"/>
      <c r="AZ207" s="202"/>
      <c r="BA207" s="202"/>
      <c r="BB207" s="202"/>
      <c r="BC207" s="202"/>
      <c r="BD207" s="202"/>
      <c r="BE207" s="202"/>
      <c r="BF207" s="202"/>
      <c r="BG207" s="202"/>
      <c r="BH207" s="202"/>
      <c r="BI207" s="202"/>
      <c r="BJ207" s="202"/>
      <c r="BK207" s="202"/>
      <c r="BL207" s="202"/>
      <c r="BM207" s="202"/>
      <c r="BN207" s="202"/>
      <c r="BO207" s="202"/>
      <c r="BP207" s="202"/>
      <c r="BQ207" s="202"/>
      <c r="BR207" s="202"/>
      <c r="BS207" s="202"/>
      <c r="BT207" s="202"/>
      <c r="BU207" s="202"/>
      <c r="BV207" s="202"/>
      <c r="BW207" s="202"/>
      <c r="BX207" s="202"/>
      <c r="BY207" s="202"/>
      <c r="BZ207" s="202"/>
      <c r="CA207" s="202"/>
      <c r="CB207" s="202"/>
      <c r="CC207" s="202"/>
      <c r="CD207" s="202"/>
      <c r="CE207" s="202"/>
      <c r="CF207" s="202"/>
      <c r="CG207" s="202"/>
      <c r="CH207" s="202"/>
      <c r="CI207" s="202"/>
      <c r="CJ207" s="202"/>
      <c r="CK207" s="202"/>
      <c r="CL207" s="202"/>
      <c r="CM207" s="202"/>
      <c r="CN207" s="202"/>
      <c r="CO207" s="202"/>
      <c r="CP207" s="202"/>
      <c r="CQ207" s="202"/>
      <c r="CR207" s="202"/>
      <c r="CS207" s="202"/>
      <c r="CT207" s="202"/>
      <c r="CU207" s="202"/>
      <c r="CV207" s="202"/>
      <c r="CW207" s="202"/>
      <c r="CX207" s="202"/>
      <c r="CY207" s="202"/>
      <c r="CZ207" s="202"/>
      <c r="DA207" s="202"/>
      <c r="DB207" s="202"/>
      <c r="DC207" s="202"/>
      <c r="DD207" s="202"/>
      <c r="DE207" s="202"/>
      <c r="DF207" s="202"/>
      <c r="DG207" s="202"/>
      <c r="DH207" s="202"/>
      <c r="DI207" s="202"/>
      <c r="DJ207" s="202"/>
      <c r="DK207" s="202"/>
      <c r="DL207" s="202"/>
      <c r="DM207" s="202"/>
      <c r="DN207" s="202"/>
      <c r="DO207" s="202"/>
      <c r="DP207" s="202"/>
      <c r="DQ207" s="202"/>
      <c r="DR207" s="202"/>
      <c r="DS207" s="202"/>
      <c r="DT207" s="202"/>
      <c r="DU207" s="202"/>
      <c r="DV207" s="202"/>
      <c r="DW207" s="202"/>
      <c r="DX207" s="202"/>
      <c r="DY207" s="202"/>
      <c r="DZ207" s="202"/>
      <c r="EA207" s="202"/>
      <c r="EB207" s="202"/>
      <c r="EC207" s="202"/>
      <c r="ED207" s="202"/>
      <c r="EE207" s="202"/>
      <c r="EF207" s="202"/>
      <c r="EG207" s="202"/>
      <c r="EH207" s="202"/>
    </row>
    <row r="208" spans="1:138">
      <c r="A208" s="1127"/>
      <c r="B208" s="1127"/>
      <c r="C208" s="1127"/>
      <c r="D208" s="1127"/>
      <c r="E208" s="1127"/>
      <c r="F208" s="1138"/>
    </row>
    <row r="209" spans="1:6" ht="12.75" customHeight="1">
      <c r="A209" s="1124" t="s">
        <v>600</v>
      </c>
      <c r="B209" s="1183" t="s">
        <v>1443</v>
      </c>
      <c r="C209" s="1172"/>
      <c r="D209" s="1173"/>
      <c r="E209" s="1173"/>
      <c r="F209" s="1174"/>
    </row>
    <row r="210" spans="1:6" ht="157.5" customHeight="1">
      <c r="A210" s="1126"/>
      <c r="B210" s="1184"/>
      <c r="C210" s="1175"/>
      <c r="D210" s="1176"/>
      <c r="E210" s="1176"/>
      <c r="F210" s="1177"/>
    </row>
    <row r="211" spans="1:6" ht="43.5" customHeight="1">
      <c r="A211" s="1125"/>
      <c r="B211" s="702" t="s">
        <v>1446</v>
      </c>
      <c r="C211" s="136" t="s">
        <v>4</v>
      </c>
      <c r="D211" s="263">
        <v>1</v>
      </c>
      <c r="E211" s="275"/>
      <c r="F211" s="133">
        <f>D211*E211</f>
        <v>0</v>
      </c>
    </row>
    <row r="212" spans="1:6" ht="26.25" customHeight="1">
      <c r="A212" s="1124" t="s">
        <v>601</v>
      </c>
      <c r="B212" s="712" t="s">
        <v>261</v>
      </c>
      <c r="C212" s="1148"/>
      <c r="D212" s="1149"/>
      <c r="E212" s="1149"/>
      <c r="F212" s="1150"/>
    </row>
    <row r="213" spans="1:6" ht="17.25" customHeight="1">
      <c r="A213" s="1125"/>
      <c r="B213" s="713" t="s">
        <v>663</v>
      </c>
      <c r="C213" s="136" t="s">
        <v>4</v>
      </c>
      <c r="D213" s="263">
        <v>3</v>
      </c>
      <c r="E213" s="275"/>
      <c r="F213" s="133">
        <f>D213*E213</f>
        <v>0</v>
      </c>
    </row>
    <row r="214" spans="1:6" ht="25.5" customHeight="1">
      <c r="A214" s="1124" t="s">
        <v>602</v>
      </c>
      <c r="B214" s="712" t="s">
        <v>284</v>
      </c>
      <c r="C214" s="1148"/>
      <c r="D214" s="1149"/>
      <c r="E214" s="1149"/>
      <c r="F214" s="1150"/>
    </row>
    <row r="215" spans="1:6" ht="20.25" customHeight="1">
      <c r="A215" s="1125"/>
      <c r="B215" s="713" t="s">
        <v>663</v>
      </c>
      <c r="C215" s="136" t="s">
        <v>4</v>
      </c>
      <c r="D215" s="263">
        <v>1</v>
      </c>
      <c r="E215" s="275"/>
      <c r="F215" s="133">
        <f>D215*E215</f>
        <v>0</v>
      </c>
    </row>
    <row r="216" spans="1:6">
      <c r="A216" s="1124" t="s">
        <v>603</v>
      </c>
      <c r="B216" s="714" t="s">
        <v>285</v>
      </c>
      <c r="C216" s="1148"/>
      <c r="D216" s="1149"/>
      <c r="E216" s="1149"/>
      <c r="F216" s="1150"/>
    </row>
    <row r="217" spans="1:6" ht="19.5" customHeight="1">
      <c r="A217" s="1125"/>
      <c r="B217" s="713" t="s">
        <v>663</v>
      </c>
      <c r="C217" s="136" t="s">
        <v>4</v>
      </c>
      <c r="D217" s="263">
        <v>3</v>
      </c>
      <c r="E217" s="275"/>
      <c r="F217" s="133">
        <f>D217*E217</f>
        <v>0</v>
      </c>
    </row>
    <row r="218" spans="1:6">
      <c r="A218" s="1124" t="s">
        <v>604</v>
      </c>
      <c r="B218" s="714" t="s">
        <v>286</v>
      </c>
      <c r="C218" s="1148"/>
      <c r="D218" s="1149"/>
      <c r="E218" s="1149"/>
      <c r="F218" s="1150"/>
    </row>
    <row r="219" spans="1:6" ht="20.25" customHeight="1">
      <c r="A219" s="1125"/>
      <c r="B219" s="713" t="s">
        <v>663</v>
      </c>
      <c r="C219" s="136" t="s">
        <v>4</v>
      </c>
      <c r="D219" s="263">
        <v>1</v>
      </c>
      <c r="E219" s="275"/>
      <c r="F219" s="133">
        <f>D219*E219</f>
        <v>0</v>
      </c>
    </row>
    <row r="220" spans="1:6" ht="27.75" customHeight="1">
      <c r="A220" s="1124" t="s">
        <v>605</v>
      </c>
      <c r="B220" s="712" t="s">
        <v>657</v>
      </c>
      <c r="C220" s="1148"/>
      <c r="D220" s="1149"/>
      <c r="E220" s="1149"/>
      <c r="F220" s="1150"/>
    </row>
    <row r="221" spans="1:6" ht="21" customHeight="1">
      <c r="A221" s="1125"/>
      <c r="B221" s="713" t="s">
        <v>663</v>
      </c>
      <c r="C221" s="136" t="s">
        <v>4</v>
      </c>
      <c r="D221" s="263">
        <v>1</v>
      </c>
      <c r="E221" s="275"/>
      <c r="F221" s="133">
        <f>D221*E221</f>
        <v>0</v>
      </c>
    </row>
    <row r="222" spans="1:6" ht="27" customHeight="1">
      <c r="A222" s="1124" t="s">
        <v>606</v>
      </c>
      <c r="B222" s="714" t="s">
        <v>263</v>
      </c>
      <c r="C222" s="1148"/>
      <c r="D222" s="1149"/>
      <c r="E222" s="1149"/>
      <c r="F222" s="1150"/>
    </row>
    <row r="223" spans="1:6" ht="17.25" customHeight="1">
      <c r="A223" s="1125"/>
      <c r="B223" s="713" t="s">
        <v>663</v>
      </c>
      <c r="C223" s="136" t="s">
        <v>4</v>
      </c>
      <c r="D223" s="266">
        <v>3</v>
      </c>
      <c r="E223" s="275"/>
      <c r="F223" s="133">
        <f>D223*E223</f>
        <v>0</v>
      </c>
    </row>
    <row r="224" spans="1:6" ht="26.25" customHeight="1">
      <c r="A224" s="1124" t="s">
        <v>607</v>
      </c>
      <c r="B224" s="714" t="s">
        <v>264</v>
      </c>
      <c r="C224" s="1148"/>
      <c r="D224" s="1149"/>
      <c r="E224" s="1149"/>
      <c r="F224" s="1150"/>
    </row>
    <row r="225" spans="1:6" ht="18.75" customHeight="1">
      <c r="A225" s="1125"/>
      <c r="B225" s="713" t="s">
        <v>663</v>
      </c>
      <c r="C225" s="136" t="s">
        <v>4</v>
      </c>
      <c r="D225" s="266">
        <v>4</v>
      </c>
      <c r="E225" s="275"/>
      <c r="F225" s="133">
        <f>D225*E225</f>
        <v>0</v>
      </c>
    </row>
    <row r="226" spans="1:6" ht="28.5" customHeight="1">
      <c r="A226" s="1124" t="s">
        <v>608</v>
      </c>
      <c r="B226" s="714" t="s">
        <v>287</v>
      </c>
      <c r="C226" s="1148"/>
      <c r="D226" s="1149"/>
      <c r="E226" s="1149"/>
      <c r="F226" s="1150"/>
    </row>
    <row r="227" spans="1:6" ht="18.75" customHeight="1">
      <c r="A227" s="1125"/>
      <c r="B227" s="713" t="s">
        <v>663</v>
      </c>
      <c r="C227" s="136" t="s">
        <v>4</v>
      </c>
      <c r="D227" s="266">
        <v>1</v>
      </c>
      <c r="E227" s="275"/>
      <c r="F227" s="133">
        <f>D227*E227</f>
        <v>0</v>
      </c>
    </row>
    <row r="228" spans="1:6" ht="27" customHeight="1">
      <c r="A228" s="1124" t="s">
        <v>609</v>
      </c>
      <c r="B228" s="714" t="s">
        <v>288</v>
      </c>
      <c r="C228" s="1148"/>
      <c r="D228" s="1149"/>
      <c r="E228" s="1149"/>
      <c r="F228" s="1150"/>
    </row>
    <row r="229" spans="1:6" ht="18.75" customHeight="1">
      <c r="A229" s="1125"/>
      <c r="B229" s="713" t="s">
        <v>663</v>
      </c>
      <c r="C229" s="136" t="s">
        <v>4</v>
      </c>
      <c r="D229" s="266">
        <v>2</v>
      </c>
      <c r="E229" s="275"/>
      <c r="F229" s="133">
        <f>D229*E229</f>
        <v>0</v>
      </c>
    </row>
    <row r="230" spans="1:6" ht="28.5" customHeight="1">
      <c r="A230" s="1124" t="s">
        <v>610</v>
      </c>
      <c r="B230" s="714" t="s">
        <v>289</v>
      </c>
      <c r="C230" s="1148"/>
      <c r="D230" s="1149"/>
      <c r="E230" s="1149"/>
      <c r="F230" s="1150"/>
    </row>
    <row r="231" spans="1:6" ht="18" customHeight="1">
      <c r="A231" s="1125"/>
      <c r="B231" s="713" t="s">
        <v>663</v>
      </c>
      <c r="C231" s="136" t="s">
        <v>4</v>
      </c>
      <c r="D231" s="266">
        <v>5</v>
      </c>
      <c r="E231" s="275"/>
      <c r="F231" s="133">
        <f>D231*E231</f>
        <v>0</v>
      </c>
    </row>
    <row r="232" spans="1:6" ht="25.5" customHeight="1">
      <c r="A232" s="1124" t="s">
        <v>611</v>
      </c>
      <c r="B232" s="714" t="s">
        <v>266</v>
      </c>
      <c r="C232" s="1148"/>
      <c r="D232" s="1149"/>
      <c r="E232" s="1149"/>
      <c r="F232" s="1150"/>
    </row>
    <row r="233" spans="1:6" ht="16.5" customHeight="1">
      <c r="A233" s="1125"/>
      <c r="B233" s="713" t="s">
        <v>663</v>
      </c>
      <c r="C233" s="136" t="s">
        <v>4</v>
      </c>
      <c r="D233" s="263">
        <v>2</v>
      </c>
      <c r="E233" s="275"/>
      <c r="F233" s="133">
        <f>D233*E233</f>
        <v>0</v>
      </c>
    </row>
    <row r="234" spans="1:6" ht="41.25" customHeight="1">
      <c r="A234" s="1124" t="s">
        <v>612</v>
      </c>
      <c r="B234" s="712" t="s">
        <v>656</v>
      </c>
      <c r="C234" s="1148"/>
      <c r="D234" s="1149"/>
      <c r="E234" s="1149"/>
      <c r="F234" s="1150"/>
    </row>
    <row r="235" spans="1:6" ht="18.75" customHeight="1">
      <c r="A235" s="1125"/>
      <c r="B235" s="713" t="s">
        <v>663</v>
      </c>
      <c r="C235" s="136" t="s">
        <v>4</v>
      </c>
      <c r="D235" s="266">
        <v>1</v>
      </c>
      <c r="E235" s="275"/>
      <c r="F235" s="133">
        <f>D235*E235</f>
        <v>0</v>
      </c>
    </row>
    <row r="236" spans="1:6" ht="52.5" customHeight="1">
      <c r="A236" s="1124" t="s">
        <v>613</v>
      </c>
      <c r="B236" s="712" t="s">
        <v>1181</v>
      </c>
      <c r="C236" s="1148"/>
      <c r="D236" s="1149"/>
      <c r="E236" s="1149"/>
      <c r="F236" s="1150"/>
    </row>
    <row r="237" spans="1:6" ht="16.5" customHeight="1">
      <c r="A237" s="1125"/>
      <c r="B237" s="713" t="s">
        <v>663</v>
      </c>
      <c r="C237" s="136" t="s">
        <v>4</v>
      </c>
      <c r="D237" s="263">
        <v>1</v>
      </c>
      <c r="E237" s="275"/>
      <c r="F237" s="133">
        <f>D237*E237</f>
        <v>0</v>
      </c>
    </row>
    <row r="238" spans="1:6" ht="29.25" customHeight="1">
      <c r="A238" s="1124" t="s">
        <v>614</v>
      </c>
      <c r="B238" s="714" t="s">
        <v>654</v>
      </c>
      <c r="C238" s="1148"/>
      <c r="D238" s="1149"/>
      <c r="E238" s="1149"/>
      <c r="F238" s="1150"/>
    </row>
    <row r="239" spans="1:6" ht="20.25" customHeight="1">
      <c r="A239" s="1125"/>
      <c r="B239" s="713" t="s">
        <v>663</v>
      </c>
      <c r="C239" s="136" t="s">
        <v>4</v>
      </c>
      <c r="D239" s="263">
        <v>1</v>
      </c>
      <c r="E239" s="275"/>
      <c r="F239" s="133">
        <f>D239*E239</f>
        <v>0</v>
      </c>
    </row>
    <row r="240" spans="1:6" ht="18.75" customHeight="1">
      <c r="A240" s="1124" t="s">
        <v>615</v>
      </c>
      <c r="B240" s="714" t="s">
        <v>655</v>
      </c>
      <c r="C240" s="1148"/>
      <c r="D240" s="1149"/>
      <c r="E240" s="1149"/>
      <c r="F240" s="1149"/>
    </row>
    <row r="241" spans="1:138" ht="18" customHeight="1">
      <c r="A241" s="1125"/>
      <c r="B241" s="713" t="s">
        <v>663</v>
      </c>
      <c r="C241" s="136" t="s">
        <v>4</v>
      </c>
      <c r="D241" s="263">
        <v>1</v>
      </c>
      <c r="E241" s="275"/>
      <c r="F241" s="133">
        <f>D241*E241</f>
        <v>0</v>
      </c>
    </row>
    <row r="242" spans="1:138" s="34" customFormat="1">
      <c r="A242" s="1127"/>
      <c r="B242" s="1127"/>
      <c r="C242" s="1127"/>
      <c r="D242" s="1127"/>
      <c r="E242" s="1127"/>
      <c r="F242" s="1127"/>
      <c r="G242" s="193"/>
      <c r="H242" s="193"/>
      <c r="I242" s="193"/>
      <c r="J242" s="193"/>
      <c r="K242" s="193"/>
      <c r="L242" s="19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row>
    <row r="243" spans="1:138" s="25" customFormat="1" ht="15" customHeight="1">
      <c r="A243" s="283" t="s">
        <v>509</v>
      </c>
      <c r="B243" s="284" t="s">
        <v>291</v>
      </c>
      <c r="C243" s="285"/>
      <c r="D243" s="286"/>
      <c r="E243" s="287"/>
      <c r="F243" s="718">
        <f>SUM(F211:F241)</f>
        <v>0</v>
      </c>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c r="BD243" s="202"/>
      <c r="BE243" s="202"/>
      <c r="BF243" s="202"/>
      <c r="BG243" s="202"/>
      <c r="BH243" s="202"/>
      <c r="BI243" s="202"/>
      <c r="BJ243" s="202"/>
      <c r="BK243" s="202"/>
      <c r="BL243" s="202"/>
      <c r="BM243" s="202"/>
      <c r="BN243" s="202"/>
      <c r="BO243" s="202"/>
      <c r="BP243" s="202"/>
      <c r="BQ243" s="202"/>
      <c r="BR243" s="202"/>
      <c r="BS243" s="202"/>
      <c r="BT243" s="202"/>
      <c r="BU243" s="202"/>
      <c r="BV243" s="202"/>
      <c r="BW243" s="202"/>
      <c r="BX243" s="202"/>
      <c r="BY243" s="202"/>
      <c r="BZ243" s="202"/>
      <c r="CA243" s="202"/>
      <c r="CB243" s="202"/>
      <c r="CC243" s="202"/>
      <c r="CD243" s="202"/>
      <c r="CE243" s="202"/>
      <c r="CF243" s="202"/>
      <c r="CG243" s="202"/>
      <c r="CH243" s="202"/>
      <c r="CI243" s="202"/>
      <c r="CJ243" s="202"/>
      <c r="CK243" s="202"/>
      <c r="CL243" s="202"/>
      <c r="CM243" s="202"/>
      <c r="CN243" s="202"/>
      <c r="CO243" s="202"/>
      <c r="CP243" s="202"/>
      <c r="CQ243" s="202"/>
      <c r="CR243" s="202"/>
      <c r="CS243" s="202"/>
      <c r="CT243" s="202"/>
      <c r="CU243" s="202"/>
      <c r="CV243" s="202"/>
      <c r="CW243" s="202"/>
      <c r="CX243" s="202"/>
      <c r="CY243" s="202"/>
      <c r="CZ243" s="202"/>
      <c r="DA243" s="202"/>
      <c r="DB243" s="202"/>
      <c r="DC243" s="202"/>
      <c r="DD243" s="202"/>
      <c r="DE243" s="202"/>
      <c r="DF243" s="202"/>
      <c r="DG243" s="202"/>
      <c r="DH243" s="202"/>
      <c r="DI243" s="202"/>
      <c r="DJ243" s="202"/>
      <c r="DK243" s="202"/>
      <c r="DL243" s="202"/>
      <c r="DM243" s="202"/>
      <c r="DN243" s="202"/>
      <c r="DO243" s="202"/>
      <c r="DP243" s="202"/>
      <c r="DQ243" s="202"/>
      <c r="DR243" s="202"/>
      <c r="DS243" s="202"/>
      <c r="DT243" s="202"/>
      <c r="DU243" s="202"/>
      <c r="DV243" s="202"/>
      <c r="DW243" s="202"/>
      <c r="DX243" s="202"/>
      <c r="DY243" s="202"/>
      <c r="DZ243" s="202"/>
      <c r="EA243" s="202"/>
      <c r="EB243" s="202"/>
      <c r="EC243" s="202"/>
      <c r="ED243" s="202"/>
      <c r="EE243" s="202"/>
      <c r="EF243" s="202"/>
      <c r="EG243" s="202"/>
      <c r="EH243" s="202"/>
    </row>
    <row r="244" spans="1:138">
      <c r="A244" s="1151"/>
      <c r="B244" s="1127"/>
      <c r="C244" s="1127"/>
      <c r="D244" s="1127"/>
      <c r="E244" s="1127"/>
      <c r="F244" s="1138"/>
    </row>
    <row r="245" spans="1:138" s="25" customFormat="1" ht="15" customHeight="1">
      <c r="A245" s="288" t="s">
        <v>510</v>
      </c>
      <c r="B245" s="289" t="s">
        <v>292</v>
      </c>
      <c r="C245" s="290"/>
      <c r="D245" s="291"/>
      <c r="E245" s="292"/>
      <c r="F245" s="293"/>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02"/>
      <c r="AR245" s="202"/>
      <c r="AS245" s="202"/>
      <c r="AT245" s="202"/>
      <c r="AU245" s="202"/>
      <c r="AV245" s="202"/>
      <c r="AW245" s="202"/>
      <c r="AX245" s="202"/>
      <c r="AY245" s="202"/>
      <c r="AZ245" s="202"/>
      <c r="BA245" s="202"/>
      <c r="BB245" s="202"/>
      <c r="BC245" s="202"/>
      <c r="BD245" s="202"/>
      <c r="BE245" s="202"/>
      <c r="BF245" s="202"/>
      <c r="BG245" s="202"/>
      <c r="BH245" s="202"/>
      <c r="BI245" s="202"/>
      <c r="BJ245" s="202"/>
      <c r="BK245" s="202"/>
      <c r="BL245" s="202"/>
      <c r="BM245" s="202"/>
      <c r="BN245" s="202"/>
      <c r="BO245" s="202"/>
      <c r="BP245" s="202"/>
      <c r="BQ245" s="202"/>
      <c r="BR245" s="202"/>
      <c r="BS245" s="202"/>
      <c r="BT245" s="202"/>
      <c r="BU245" s="202"/>
      <c r="BV245" s="202"/>
      <c r="BW245" s="202"/>
      <c r="BX245" s="202"/>
      <c r="BY245" s="202"/>
      <c r="BZ245" s="202"/>
      <c r="CA245" s="202"/>
      <c r="CB245" s="202"/>
      <c r="CC245" s="202"/>
      <c r="CD245" s="202"/>
      <c r="CE245" s="202"/>
      <c r="CF245" s="202"/>
      <c r="CG245" s="202"/>
      <c r="CH245" s="202"/>
      <c r="CI245" s="202"/>
      <c r="CJ245" s="202"/>
      <c r="CK245" s="202"/>
      <c r="CL245" s="202"/>
      <c r="CM245" s="202"/>
      <c r="CN245" s="202"/>
      <c r="CO245" s="202"/>
      <c r="CP245" s="202"/>
      <c r="CQ245" s="202"/>
      <c r="CR245" s="202"/>
      <c r="CS245" s="202"/>
      <c r="CT245" s="202"/>
      <c r="CU245" s="202"/>
      <c r="CV245" s="202"/>
      <c r="CW245" s="202"/>
      <c r="CX245" s="202"/>
      <c r="CY245" s="202"/>
      <c r="CZ245" s="202"/>
      <c r="DA245" s="202"/>
      <c r="DB245" s="202"/>
      <c r="DC245" s="202"/>
      <c r="DD245" s="202"/>
      <c r="DE245" s="202"/>
      <c r="DF245" s="202"/>
      <c r="DG245" s="202"/>
      <c r="DH245" s="202"/>
      <c r="DI245" s="202"/>
      <c r="DJ245" s="202"/>
      <c r="DK245" s="202"/>
      <c r="DL245" s="202"/>
      <c r="DM245" s="202"/>
      <c r="DN245" s="202"/>
      <c r="DO245" s="202"/>
      <c r="DP245" s="202"/>
      <c r="DQ245" s="202"/>
      <c r="DR245" s="202"/>
      <c r="DS245" s="202"/>
      <c r="DT245" s="202"/>
      <c r="DU245" s="202"/>
      <c r="DV245" s="202"/>
      <c r="DW245" s="202"/>
      <c r="DX245" s="202"/>
      <c r="DY245" s="202"/>
      <c r="DZ245" s="202"/>
      <c r="EA245" s="202"/>
      <c r="EB245" s="202"/>
      <c r="EC245" s="202"/>
      <c r="ED245" s="202"/>
      <c r="EE245" s="202"/>
      <c r="EF245" s="202"/>
      <c r="EG245" s="202"/>
      <c r="EH245" s="202"/>
    </row>
    <row r="246" spans="1:138">
      <c r="A246" s="1127"/>
      <c r="B246" s="1127"/>
      <c r="C246" s="1127"/>
      <c r="D246" s="1127"/>
      <c r="E246" s="1127"/>
      <c r="F246" s="1127"/>
    </row>
    <row r="247" spans="1:138" ht="169.5" customHeight="1">
      <c r="A247" s="1124" t="s">
        <v>616</v>
      </c>
      <c r="B247" s="705" t="s">
        <v>1444</v>
      </c>
      <c r="C247" s="1148"/>
      <c r="D247" s="1149"/>
      <c r="E247" s="1149"/>
      <c r="F247" s="1149"/>
    </row>
    <row r="248" spans="1:138" ht="41.25" customHeight="1">
      <c r="A248" s="1125"/>
      <c r="B248" s="702" t="s">
        <v>1445</v>
      </c>
      <c r="C248" s="141" t="s">
        <v>4</v>
      </c>
      <c r="D248" s="266">
        <v>1</v>
      </c>
      <c r="E248" s="282"/>
      <c r="F248" s="133">
        <f>D248*E248</f>
        <v>0</v>
      </c>
    </row>
    <row r="249" spans="1:138" ht="27.75" customHeight="1">
      <c r="A249" s="1124" t="s">
        <v>617</v>
      </c>
      <c r="B249" s="714" t="s">
        <v>261</v>
      </c>
      <c r="C249" s="1148"/>
      <c r="D249" s="1149"/>
      <c r="E249" s="1149"/>
      <c r="F249" s="1149"/>
    </row>
    <row r="250" spans="1:138" ht="17.25" customHeight="1">
      <c r="A250" s="1125"/>
      <c r="B250" s="713" t="s">
        <v>663</v>
      </c>
      <c r="C250" s="141" t="s">
        <v>4</v>
      </c>
      <c r="D250" s="263">
        <v>3</v>
      </c>
      <c r="E250" s="275"/>
      <c r="F250" s="133">
        <f>D250*E250</f>
        <v>0</v>
      </c>
    </row>
    <row r="251" spans="1:138" ht="29.25" customHeight="1">
      <c r="A251" s="1124" t="s">
        <v>618</v>
      </c>
      <c r="B251" s="714" t="s">
        <v>284</v>
      </c>
      <c r="C251" s="1148"/>
      <c r="D251" s="1149"/>
      <c r="E251" s="1149"/>
      <c r="F251" s="1149"/>
    </row>
    <row r="252" spans="1:138" ht="17.25" customHeight="1">
      <c r="A252" s="1125"/>
      <c r="B252" s="713" t="s">
        <v>663</v>
      </c>
      <c r="C252" s="141" t="s">
        <v>4</v>
      </c>
      <c r="D252" s="263">
        <v>1</v>
      </c>
      <c r="E252" s="275"/>
      <c r="F252" s="133">
        <f>D252*E252</f>
        <v>0</v>
      </c>
    </row>
    <row r="253" spans="1:138" ht="17.25" customHeight="1">
      <c r="A253" s="1124" t="s">
        <v>619</v>
      </c>
      <c r="B253" s="714" t="s">
        <v>285</v>
      </c>
      <c r="C253" s="1148"/>
      <c r="D253" s="1149"/>
      <c r="E253" s="1149"/>
      <c r="F253" s="1149"/>
    </row>
    <row r="254" spans="1:138" ht="17.25" customHeight="1">
      <c r="A254" s="1125"/>
      <c r="B254" s="713" t="s">
        <v>663</v>
      </c>
      <c r="C254" s="141" t="s">
        <v>4</v>
      </c>
      <c r="D254" s="263">
        <v>3</v>
      </c>
      <c r="E254" s="275"/>
      <c r="F254" s="133">
        <f>D254*E254</f>
        <v>0</v>
      </c>
    </row>
    <row r="255" spans="1:138">
      <c r="A255" s="1124" t="s">
        <v>620</v>
      </c>
      <c r="B255" s="714" t="s">
        <v>286</v>
      </c>
      <c r="C255" s="1148"/>
      <c r="D255" s="1149"/>
      <c r="E255" s="1149"/>
      <c r="F255" s="1149"/>
    </row>
    <row r="256" spans="1:138" ht="18" customHeight="1">
      <c r="A256" s="1125"/>
      <c r="B256" s="713" t="s">
        <v>663</v>
      </c>
      <c r="C256" s="141" t="s">
        <v>4</v>
      </c>
      <c r="D256" s="263">
        <v>1</v>
      </c>
      <c r="E256" s="275"/>
      <c r="F256" s="133">
        <f>D256*E256</f>
        <v>0</v>
      </c>
    </row>
    <row r="257" spans="1:6" ht="27.75" customHeight="1">
      <c r="A257" s="1124" t="s">
        <v>621</v>
      </c>
      <c r="B257" s="714" t="s">
        <v>657</v>
      </c>
      <c r="C257" s="1148"/>
      <c r="D257" s="1149"/>
      <c r="E257" s="1149"/>
      <c r="F257" s="1149"/>
    </row>
    <row r="258" spans="1:6" ht="18.75" customHeight="1">
      <c r="A258" s="1125"/>
      <c r="B258" s="713" t="s">
        <v>663</v>
      </c>
      <c r="C258" s="141" t="s">
        <v>4</v>
      </c>
      <c r="D258" s="263">
        <v>1</v>
      </c>
      <c r="E258" s="275"/>
      <c r="F258" s="133">
        <f>D258*E258</f>
        <v>0</v>
      </c>
    </row>
    <row r="259" spans="1:6" ht="26.25" customHeight="1">
      <c r="A259" s="1124" t="s">
        <v>622</v>
      </c>
      <c r="B259" s="714" t="s">
        <v>263</v>
      </c>
      <c r="C259" s="1148"/>
      <c r="D259" s="1149"/>
      <c r="E259" s="1149"/>
      <c r="F259" s="1149"/>
    </row>
    <row r="260" spans="1:6" ht="18" customHeight="1">
      <c r="A260" s="1125"/>
      <c r="B260" s="713" t="s">
        <v>663</v>
      </c>
      <c r="C260" s="141" t="s">
        <v>4</v>
      </c>
      <c r="D260" s="266">
        <v>1</v>
      </c>
      <c r="E260" s="275"/>
      <c r="F260" s="133">
        <f>D260*E260</f>
        <v>0</v>
      </c>
    </row>
    <row r="261" spans="1:6" ht="27.75" customHeight="1">
      <c r="A261" s="1124" t="s">
        <v>623</v>
      </c>
      <c r="B261" s="714" t="s">
        <v>264</v>
      </c>
      <c r="C261" s="1148"/>
      <c r="D261" s="1149"/>
      <c r="E261" s="1149"/>
      <c r="F261" s="1149"/>
    </row>
    <row r="262" spans="1:6" ht="20.25" customHeight="1">
      <c r="A262" s="1125"/>
      <c r="B262" s="713" t="s">
        <v>663</v>
      </c>
      <c r="C262" s="141" t="s">
        <v>4</v>
      </c>
      <c r="D262" s="266">
        <v>3</v>
      </c>
      <c r="E262" s="275"/>
      <c r="F262" s="133">
        <f>D262*E262</f>
        <v>0</v>
      </c>
    </row>
    <row r="263" spans="1:6" ht="26.25" customHeight="1">
      <c r="A263" s="1124" t="s">
        <v>624</v>
      </c>
      <c r="B263" s="714" t="s">
        <v>287</v>
      </c>
      <c r="C263" s="1148"/>
      <c r="D263" s="1149"/>
      <c r="E263" s="1149"/>
      <c r="F263" s="1149"/>
    </row>
    <row r="264" spans="1:6" ht="18.75" customHeight="1">
      <c r="A264" s="1125"/>
      <c r="B264" s="713" t="s">
        <v>663</v>
      </c>
      <c r="C264" s="141" t="s">
        <v>4</v>
      </c>
      <c r="D264" s="266">
        <v>1</v>
      </c>
      <c r="E264" s="275"/>
      <c r="F264" s="133">
        <f>D264*E264</f>
        <v>0</v>
      </c>
    </row>
    <row r="265" spans="1:6" ht="25.5" customHeight="1">
      <c r="A265" s="1124" t="s">
        <v>625</v>
      </c>
      <c r="B265" s="714" t="s">
        <v>288</v>
      </c>
      <c r="C265" s="1148"/>
      <c r="D265" s="1149"/>
      <c r="E265" s="1149"/>
      <c r="F265" s="1149"/>
    </row>
    <row r="266" spans="1:6" ht="18.75" customHeight="1">
      <c r="A266" s="1125"/>
      <c r="B266" s="713" t="s">
        <v>663</v>
      </c>
      <c r="C266" s="141" t="s">
        <v>4</v>
      </c>
      <c r="D266" s="266">
        <v>2</v>
      </c>
      <c r="E266" s="275"/>
      <c r="F266" s="133">
        <f>D266*E266</f>
        <v>0</v>
      </c>
    </row>
    <row r="267" spans="1:6" ht="28.5" customHeight="1">
      <c r="A267" s="1124" t="s">
        <v>626</v>
      </c>
      <c r="B267" s="714" t="s">
        <v>289</v>
      </c>
      <c r="C267" s="1148"/>
      <c r="D267" s="1149"/>
      <c r="E267" s="1149"/>
      <c r="F267" s="1149"/>
    </row>
    <row r="268" spans="1:6" ht="16.5" customHeight="1">
      <c r="A268" s="1125"/>
      <c r="B268" s="713" t="s">
        <v>663</v>
      </c>
      <c r="C268" s="141" t="s">
        <v>4</v>
      </c>
      <c r="D268" s="266">
        <v>3</v>
      </c>
      <c r="E268" s="275"/>
      <c r="F268" s="133">
        <f>D268*E268</f>
        <v>0</v>
      </c>
    </row>
    <row r="269" spans="1:6" ht="42" customHeight="1">
      <c r="A269" s="1124" t="s">
        <v>627</v>
      </c>
      <c r="B269" s="714" t="s">
        <v>656</v>
      </c>
      <c r="C269" s="1148"/>
      <c r="D269" s="1149"/>
      <c r="E269" s="1149"/>
      <c r="F269" s="1149"/>
    </row>
    <row r="270" spans="1:6" ht="20.25" customHeight="1">
      <c r="A270" s="1125"/>
      <c r="B270" s="713" t="s">
        <v>663</v>
      </c>
      <c r="C270" s="141" t="s">
        <v>4</v>
      </c>
      <c r="D270" s="266">
        <v>1</v>
      </c>
      <c r="E270" s="275"/>
      <c r="F270" s="133">
        <f>D270*E270</f>
        <v>0</v>
      </c>
    </row>
    <row r="271" spans="1:6" ht="54.75" customHeight="1">
      <c r="A271" s="1124" t="s">
        <v>628</v>
      </c>
      <c r="B271" s="714" t="s">
        <v>290</v>
      </c>
      <c r="C271" s="1148"/>
      <c r="D271" s="1149"/>
      <c r="E271" s="1149"/>
      <c r="F271" s="1149"/>
    </row>
    <row r="272" spans="1:6" ht="21" customHeight="1">
      <c r="A272" s="1125"/>
      <c r="B272" s="713" t="s">
        <v>663</v>
      </c>
      <c r="C272" s="141" t="s">
        <v>4</v>
      </c>
      <c r="D272" s="263">
        <v>1</v>
      </c>
      <c r="E272" s="275"/>
      <c r="F272" s="133">
        <f>D272*E272</f>
        <v>0</v>
      </c>
    </row>
    <row r="273" spans="1:138" ht="27" customHeight="1">
      <c r="A273" s="1124" t="s">
        <v>629</v>
      </c>
      <c r="B273" s="714" t="s">
        <v>654</v>
      </c>
      <c r="C273" s="1148"/>
      <c r="D273" s="1149"/>
      <c r="E273" s="1149"/>
      <c r="F273" s="1149"/>
    </row>
    <row r="274" spans="1:138" ht="20.25" customHeight="1">
      <c r="A274" s="1125"/>
      <c r="B274" s="713" t="s">
        <v>663</v>
      </c>
      <c r="C274" s="141" t="s">
        <v>4</v>
      </c>
      <c r="D274" s="263">
        <v>1</v>
      </c>
      <c r="E274" s="275"/>
      <c r="F274" s="133">
        <f>D274*E274</f>
        <v>0</v>
      </c>
    </row>
    <row r="275" spans="1:138" ht="17.25" customHeight="1">
      <c r="A275" s="1124" t="s">
        <v>630</v>
      </c>
      <c r="B275" s="714" t="s">
        <v>655</v>
      </c>
      <c r="C275" s="1148"/>
      <c r="D275" s="1149"/>
      <c r="E275" s="1149"/>
      <c r="F275" s="1149"/>
    </row>
    <row r="276" spans="1:138" ht="16.5" customHeight="1">
      <c r="A276" s="1125"/>
      <c r="B276" s="713" t="s">
        <v>663</v>
      </c>
      <c r="C276" s="141" t="s">
        <v>4</v>
      </c>
      <c r="D276" s="263">
        <v>1</v>
      </c>
      <c r="E276" s="275"/>
      <c r="F276" s="133">
        <f>D276*E276</f>
        <v>0</v>
      </c>
    </row>
    <row r="277" spans="1:138">
      <c r="A277" s="1127"/>
      <c r="B277" s="1127"/>
      <c r="C277" s="1127"/>
      <c r="D277" s="1127"/>
      <c r="E277" s="1127"/>
      <c r="F277" s="1127"/>
    </row>
    <row r="278" spans="1:138" s="25" customFormat="1" ht="15" customHeight="1">
      <c r="A278" s="94" t="s">
        <v>510</v>
      </c>
      <c r="B278" s="140" t="s">
        <v>293</v>
      </c>
      <c r="C278" s="99"/>
      <c r="D278" s="265"/>
      <c r="E278" s="274"/>
      <c r="F278" s="718">
        <f>SUM(F248:F276)</f>
        <v>0</v>
      </c>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2"/>
      <c r="AW278" s="202"/>
      <c r="AX278" s="202"/>
      <c r="AY278" s="202"/>
      <c r="AZ278" s="202"/>
      <c r="BA278" s="202"/>
      <c r="BB278" s="202"/>
      <c r="BC278" s="202"/>
      <c r="BD278" s="202"/>
      <c r="BE278" s="202"/>
      <c r="BF278" s="202"/>
      <c r="BG278" s="202"/>
      <c r="BH278" s="202"/>
      <c r="BI278" s="202"/>
      <c r="BJ278" s="202"/>
      <c r="BK278" s="202"/>
      <c r="BL278" s="202"/>
      <c r="BM278" s="202"/>
      <c r="BN278" s="202"/>
      <c r="BO278" s="202"/>
      <c r="BP278" s="202"/>
      <c r="BQ278" s="202"/>
      <c r="BR278" s="202"/>
      <c r="BS278" s="202"/>
      <c r="BT278" s="202"/>
      <c r="BU278" s="202"/>
      <c r="BV278" s="202"/>
      <c r="BW278" s="202"/>
      <c r="BX278" s="202"/>
      <c r="BY278" s="202"/>
      <c r="BZ278" s="202"/>
      <c r="CA278" s="202"/>
      <c r="CB278" s="202"/>
      <c r="CC278" s="202"/>
      <c r="CD278" s="202"/>
      <c r="CE278" s="202"/>
      <c r="CF278" s="202"/>
      <c r="CG278" s="202"/>
      <c r="CH278" s="202"/>
      <c r="CI278" s="202"/>
      <c r="CJ278" s="202"/>
      <c r="CK278" s="202"/>
      <c r="CL278" s="202"/>
      <c r="CM278" s="202"/>
      <c r="CN278" s="202"/>
      <c r="CO278" s="202"/>
      <c r="CP278" s="202"/>
      <c r="CQ278" s="202"/>
      <c r="CR278" s="202"/>
      <c r="CS278" s="202"/>
      <c r="CT278" s="202"/>
      <c r="CU278" s="202"/>
      <c r="CV278" s="202"/>
      <c r="CW278" s="202"/>
      <c r="CX278" s="202"/>
      <c r="CY278" s="202"/>
      <c r="CZ278" s="202"/>
      <c r="DA278" s="202"/>
      <c r="DB278" s="202"/>
      <c r="DC278" s="202"/>
      <c r="DD278" s="202"/>
      <c r="DE278" s="202"/>
      <c r="DF278" s="202"/>
      <c r="DG278" s="202"/>
      <c r="DH278" s="202"/>
      <c r="DI278" s="202"/>
      <c r="DJ278" s="202"/>
      <c r="DK278" s="202"/>
      <c r="DL278" s="202"/>
      <c r="DM278" s="202"/>
      <c r="DN278" s="202"/>
      <c r="DO278" s="202"/>
      <c r="DP278" s="202"/>
      <c r="DQ278" s="202"/>
      <c r="DR278" s="202"/>
      <c r="DS278" s="202"/>
      <c r="DT278" s="202"/>
      <c r="DU278" s="202"/>
      <c r="DV278" s="202"/>
      <c r="DW278" s="202"/>
      <c r="DX278" s="202"/>
      <c r="DY278" s="202"/>
      <c r="DZ278" s="202"/>
      <c r="EA278" s="202"/>
      <c r="EB278" s="202"/>
      <c r="EC278" s="202"/>
      <c r="ED278" s="202"/>
      <c r="EE278" s="202"/>
      <c r="EF278" s="202"/>
      <c r="EG278" s="202"/>
      <c r="EH278" s="202"/>
    </row>
    <row r="279" spans="1:138">
      <c r="A279" s="1127"/>
      <c r="B279" s="1127"/>
      <c r="C279" s="1127"/>
      <c r="D279" s="1127"/>
      <c r="E279" s="1127"/>
      <c r="F279" s="1127"/>
    </row>
    <row r="280" spans="1:138" s="25" customFormat="1" ht="15" customHeight="1">
      <c r="A280" s="94" t="s">
        <v>511</v>
      </c>
      <c r="B280" s="698" t="s">
        <v>294</v>
      </c>
      <c r="C280" s="99"/>
      <c r="D280" s="265"/>
      <c r="E280" s="274"/>
      <c r="F280" s="24"/>
      <c r="G280" s="202"/>
      <c r="H280" s="202"/>
      <c r="I280" s="202"/>
      <c r="J280" s="202"/>
      <c r="K280" s="202"/>
      <c r="L280" s="202"/>
      <c r="M280" s="202"/>
      <c r="N280" s="202"/>
      <c r="O280" s="202"/>
      <c r="P280" s="202"/>
      <c r="Q280" s="202"/>
      <c r="R280" s="202"/>
      <c r="S280" s="202"/>
      <c r="T280" s="202"/>
      <c r="U280" s="202"/>
      <c r="V280" s="202"/>
      <c r="W280" s="202"/>
      <c r="X280" s="202"/>
      <c r="Y280" s="202"/>
      <c r="Z280" s="202"/>
      <c r="AA280" s="202"/>
      <c r="AB280" s="202"/>
      <c r="AC280" s="202"/>
      <c r="AD280" s="202"/>
      <c r="AE280" s="202"/>
      <c r="AF280" s="202"/>
      <c r="AG280" s="202"/>
      <c r="AH280" s="202"/>
      <c r="AI280" s="202"/>
      <c r="AJ280" s="202"/>
      <c r="AK280" s="202"/>
      <c r="AL280" s="202"/>
      <c r="AM280" s="202"/>
      <c r="AN280" s="202"/>
      <c r="AO280" s="202"/>
      <c r="AP280" s="202"/>
      <c r="AQ280" s="202"/>
      <c r="AR280" s="202"/>
      <c r="AS280" s="202"/>
      <c r="AT280" s="202"/>
      <c r="AU280" s="202"/>
      <c r="AV280" s="202"/>
      <c r="AW280" s="202"/>
      <c r="AX280" s="202"/>
      <c r="AY280" s="202"/>
      <c r="AZ280" s="202"/>
      <c r="BA280" s="202"/>
      <c r="BB280" s="202"/>
      <c r="BC280" s="202"/>
      <c r="BD280" s="202"/>
      <c r="BE280" s="202"/>
      <c r="BF280" s="202"/>
      <c r="BG280" s="202"/>
      <c r="BH280" s="202"/>
      <c r="BI280" s="202"/>
      <c r="BJ280" s="202"/>
      <c r="BK280" s="202"/>
      <c r="BL280" s="202"/>
      <c r="BM280" s="202"/>
      <c r="BN280" s="202"/>
      <c r="BO280" s="202"/>
      <c r="BP280" s="202"/>
      <c r="BQ280" s="202"/>
      <c r="BR280" s="202"/>
      <c r="BS280" s="202"/>
      <c r="BT280" s="202"/>
      <c r="BU280" s="202"/>
      <c r="BV280" s="202"/>
      <c r="BW280" s="202"/>
      <c r="BX280" s="202"/>
      <c r="BY280" s="202"/>
      <c r="BZ280" s="202"/>
      <c r="CA280" s="202"/>
      <c r="CB280" s="202"/>
      <c r="CC280" s="202"/>
      <c r="CD280" s="202"/>
      <c r="CE280" s="202"/>
      <c r="CF280" s="202"/>
      <c r="CG280" s="202"/>
      <c r="CH280" s="202"/>
      <c r="CI280" s="202"/>
      <c r="CJ280" s="202"/>
      <c r="CK280" s="202"/>
      <c r="CL280" s="202"/>
      <c r="CM280" s="202"/>
      <c r="CN280" s="202"/>
      <c r="CO280" s="202"/>
      <c r="CP280" s="202"/>
      <c r="CQ280" s="202"/>
      <c r="CR280" s="202"/>
      <c r="CS280" s="202"/>
      <c r="CT280" s="202"/>
      <c r="CU280" s="202"/>
      <c r="CV280" s="202"/>
      <c r="CW280" s="202"/>
      <c r="CX280" s="202"/>
      <c r="CY280" s="202"/>
      <c r="CZ280" s="202"/>
      <c r="DA280" s="202"/>
      <c r="DB280" s="202"/>
      <c r="DC280" s="202"/>
      <c r="DD280" s="202"/>
      <c r="DE280" s="202"/>
      <c r="DF280" s="202"/>
      <c r="DG280" s="202"/>
      <c r="DH280" s="202"/>
      <c r="DI280" s="202"/>
      <c r="DJ280" s="202"/>
      <c r="DK280" s="202"/>
      <c r="DL280" s="202"/>
      <c r="DM280" s="202"/>
      <c r="DN280" s="202"/>
      <c r="DO280" s="202"/>
      <c r="DP280" s="202"/>
      <c r="DQ280" s="202"/>
      <c r="DR280" s="202"/>
      <c r="DS280" s="202"/>
      <c r="DT280" s="202"/>
      <c r="DU280" s="202"/>
      <c r="DV280" s="202"/>
      <c r="DW280" s="202"/>
      <c r="DX280" s="202"/>
      <c r="DY280" s="202"/>
      <c r="DZ280" s="202"/>
      <c r="EA280" s="202"/>
      <c r="EB280" s="202"/>
      <c r="EC280" s="202"/>
      <c r="ED280" s="202"/>
      <c r="EE280" s="202"/>
      <c r="EF280" s="202"/>
      <c r="EG280" s="202"/>
      <c r="EH280" s="202"/>
    </row>
    <row r="281" spans="1:138">
      <c r="A281" s="1127"/>
      <c r="B281" s="1127"/>
      <c r="C281" s="1127"/>
      <c r="D281" s="1127"/>
      <c r="E281" s="1127"/>
      <c r="F281" s="1127"/>
    </row>
    <row r="282" spans="1:138" ht="115.5" customHeight="1">
      <c r="A282" s="1124" t="s">
        <v>631</v>
      </c>
      <c r="B282" s="598" t="s">
        <v>1490</v>
      </c>
      <c r="C282" s="889"/>
      <c r="D282" s="890"/>
      <c r="E282" s="890"/>
      <c r="F282" s="891"/>
    </row>
    <row r="283" spans="1:138" ht="17.25" customHeight="1">
      <c r="A283" s="1125"/>
      <c r="B283" s="695" t="s">
        <v>1461</v>
      </c>
      <c r="C283" s="302" t="s">
        <v>4</v>
      </c>
      <c r="D283" s="263">
        <v>1</v>
      </c>
      <c r="E283" s="275"/>
      <c r="F283" s="133">
        <f>D283*E283</f>
        <v>0</v>
      </c>
    </row>
    <row r="284" spans="1:138" ht="78.75" customHeight="1">
      <c r="A284" s="1124" t="s">
        <v>632</v>
      </c>
      <c r="B284" s="706" t="s">
        <v>1447</v>
      </c>
      <c r="C284" s="889"/>
      <c r="D284" s="890"/>
      <c r="E284" s="890"/>
      <c r="F284" s="891"/>
    </row>
    <row r="285" spans="1:138" ht="18" customHeight="1">
      <c r="A285" s="1125"/>
      <c r="B285" s="695" t="s">
        <v>1461</v>
      </c>
      <c r="C285" s="302" t="s">
        <v>4</v>
      </c>
      <c r="D285" s="263">
        <v>1</v>
      </c>
      <c r="E285" s="275"/>
      <c r="F285" s="133">
        <f>D285*E285</f>
        <v>0</v>
      </c>
    </row>
    <row r="286" spans="1:138" ht="80.25" customHeight="1">
      <c r="A286" s="1124" t="s">
        <v>633</v>
      </c>
      <c r="B286" s="706" t="s">
        <v>1250</v>
      </c>
      <c r="C286" s="889"/>
      <c r="D286" s="890"/>
      <c r="E286" s="890"/>
      <c r="F286" s="891"/>
    </row>
    <row r="287" spans="1:138" ht="17.25" customHeight="1">
      <c r="A287" s="1125"/>
      <c r="B287" s="695" t="s">
        <v>1461</v>
      </c>
      <c r="C287" s="361" t="s">
        <v>4</v>
      </c>
      <c r="D287" s="263">
        <v>1</v>
      </c>
      <c r="E287" s="275"/>
      <c r="F287" s="133">
        <f>D287*E287</f>
        <v>0</v>
      </c>
    </row>
    <row r="288" spans="1:138" ht="78.75" customHeight="1">
      <c r="A288" s="1124" t="s">
        <v>634</v>
      </c>
      <c r="B288" s="706" t="s">
        <v>1251</v>
      </c>
      <c r="C288" s="889"/>
      <c r="D288" s="890"/>
      <c r="E288" s="890"/>
      <c r="F288" s="891"/>
    </row>
    <row r="289" spans="1:138" ht="17.25" customHeight="1">
      <c r="A289" s="1125"/>
      <c r="B289" s="695" t="s">
        <v>1461</v>
      </c>
      <c r="C289" s="361" t="s">
        <v>4</v>
      </c>
      <c r="D289" s="263">
        <v>2</v>
      </c>
      <c r="E289" s="275"/>
      <c r="F289" s="133">
        <f>D289*E289</f>
        <v>0</v>
      </c>
    </row>
    <row r="290" spans="1:138" ht="41.25" customHeight="1">
      <c r="A290" s="1124" t="s">
        <v>635</v>
      </c>
      <c r="B290" s="706" t="s">
        <v>1448</v>
      </c>
      <c r="C290" s="889"/>
      <c r="D290" s="890"/>
      <c r="E290" s="890"/>
      <c r="F290" s="891"/>
    </row>
    <row r="291" spans="1:138" ht="20.100000000000001" customHeight="1">
      <c r="A291" s="1125"/>
      <c r="B291" s="695" t="s">
        <v>1461</v>
      </c>
      <c r="C291" s="405" t="s">
        <v>4</v>
      </c>
      <c r="D291" s="263">
        <v>1</v>
      </c>
      <c r="E291" s="275"/>
      <c r="F291" s="133">
        <f>D291*E291</f>
        <v>0</v>
      </c>
    </row>
    <row r="292" spans="1:138">
      <c r="A292" s="1127"/>
      <c r="B292" s="1127"/>
      <c r="C292" s="1127"/>
      <c r="D292" s="1127"/>
      <c r="E292" s="1127"/>
      <c r="F292" s="1127"/>
    </row>
    <row r="293" spans="1:138" s="25" customFormat="1" ht="15" customHeight="1">
      <c r="A293" s="94" t="s">
        <v>511</v>
      </c>
      <c r="B293" s="140" t="s">
        <v>295</v>
      </c>
      <c r="C293" s="99"/>
      <c r="D293" s="265"/>
      <c r="E293" s="274"/>
      <c r="F293" s="718">
        <f>SUM(F282:F291)</f>
        <v>0</v>
      </c>
      <c r="G293" s="202"/>
      <c r="H293" s="202"/>
      <c r="I293" s="202"/>
      <c r="J293" s="202"/>
      <c r="K293" s="202"/>
      <c r="L293" s="202"/>
      <c r="M293" s="202"/>
      <c r="N293" s="202"/>
      <c r="O293" s="202"/>
      <c r="P293" s="202"/>
      <c r="Q293" s="202"/>
      <c r="R293" s="202"/>
      <c r="S293" s="202"/>
      <c r="T293" s="202"/>
      <c r="U293" s="202"/>
      <c r="V293" s="202"/>
      <c r="W293" s="202"/>
      <c r="X293" s="202"/>
      <c r="Y293" s="202"/>
      <c r="Z293" s="202"/>
      <c r="AA293" s="202"/>
      <c r="AB293" s="202"/>
      <c r="AC293" s="202"/>
      <c r="AD293" s="202"/>
      <c r="AE293" s="202"/>
      <c r="AF293" s="202"/>
      <c r="AG293" s="202"/>
      <c r="AH293" s="202"/>
      <c r="AI293" s="202"/>
      <c r="AJ293" s="202"/>
      <c r="AK293" s="202"/>
      <c r="AL293" s="202"/>
      <c r="AM293" s="202"/>
      <c r="AN293" s="202"/>
      <c r="AO293" s="202"/>
      <c r="AP293" s="202"/>
      <c r="AQ293" s="202"/>
      <c r="AR293" s="202"/>
      <c r="AS293" s="202"/>
      <c r="AT293" s="202"/>
      <c r="AU293" s="202"/>
      <c r="AV293" s="202"/>
      <c r="AW293" s="202"/>
      <c r="AX293" s="202"/>
      <c r="AY293" s="202"/>
      <c r="AZ293" s="202"/>
      <c r="BA293" s="202"/>
      <c r="BB293" s="202"/>
      <c r="BC293" s="202"/>
      <c r="BD293" s="202"/>
      <c r="BE293" s="202"/>
      <c r="BF293" s="202"/>
      <c r="BG293" s="202"/>
      <c r="BH293" s="202"/>
      <c r="BI293" s="202"/>
      <c r="BJ293" s="202"/>
      <c r="BK293" s="202"/>
      <c r="BL293" s="202"/>
      <c r="BM293" s="202"/>
      <c r="BN293" s="202"/>
      <c r="BO293" s="202"/>
      <c r="BP293" s="202"/>
      <c r="BQ293" s="202"/>
      <c r="BR293" s="202"/>
      <c r="BS293" s="202"/>
      <c r="BT293" s="202"/>
      <c r="BU293" s="202"/>
      <c r="BV293" s="202"/>
      <c r="BW293" s="202"/>
      <c r="BX293" s="202"/>
      <c r="BY293" s="202"/>
      <c r="BZ293" s="202"/>
      <c r="CA293" s="202"/>
      <c r="CB293" s="202"/>
      <c r="CC293" s="202"/>
      <c r="CD293" s="202"/>
      <c r="CE293" s="202"/>
      <c r="CF293" s="202"/>
      <c r="CG293" s="202"/>
      <c r="CH293" s="202"/>
      <c r="CI293" s="202"/>
      <c r="CJ293" s="202"/>
      <c r="CK293" s="202"/>
      <c r="CL293" s="202"/>
      <c r="CM293" s="202"/>
      <c r="CN293" s="202"/>
      <c r="CO293" s="202"/>
      <c r="CP293" s="202"/>
      <c r="CQ293" s="202"/>
      <c r="CR293" s="202"/>
      <c r="CS293" s="202"/>
      <c r="CT293" s="202"/>
      <c r="CU293" s="202"/>
      <c r="CV293" s="202"/>
      <c r="CW293" s="202"/>
      <c r="CX293" s="202"/>
      <c r="CY293" s="202"/>
      <c r="CZ293" s="202"/>
      <c r="DA293" s="202"/>
      <c r="DB293" s="202"/>
      <c r="DC293" s="202"/>
      <c r="DD293" s="202"/>
      <c r="DE293" s="202"/>
      <c r="DF293" s="202"/>
      <c r="DG293" s="202"/>
      <c r="DH293" s="202"/>
      <c r="DI293" s="202"/>
      <c r="DJ293" s="202"/>
      <c r="DK293" s="202"/>
      <c r="DL293" s="202"/>
      <c r="DM293" s="202"/>
      <c r="DN293" s="202"/>
      <c r="DO293" s="202"/>
      <c r="DP293" s="202"/>
      <c r="DQ293" s="202"/>
      <c r="DR293" s="202"/>
      <c r="DS293" s="202"/>
      <c r="DT293" s="202"/>
      <c r="DU293" s="202"/>
      <c r="DV293" s="202"/>
      <c r="DW293" s="202"/>
      <c r="DX293" s="202"/>
      <c r="DY293" s="202"/>
      <c r="DZ293" s="202"/>
      <c r="EA293" s="202"/>
      <c r="EB293" s="202"/>
      <c r="EC293" s="202"/>
      <c r="ED293" s="202"/>
      <c r="EE293" s="202"/>
      <c r="EF293" s="202"/>
      <c r="EG293" s="202"/>
      <c r="EH293" s="202"/>
    </row>
    <row r="294" spans="1:138">
      <c r="A294" s="1127"/>
      <c r="B294" s="1127"/>
      <c r="C294" s="1127"/>
      <c r="D294" s="1127"/>
      <c r="E294" s="1127"/>
      <c r="F294" s="1127"/>
    </row>
    <row r="295" spans="1:138" s="33" customFormat="1" ht="15" customHeight="1">
      <c r="A295" s="69" t="s">
        <v>508</v>
      </c>
      <c r="B295" s="1081" t="s">
        <v>296</v>
      </c>
      <c r="C295" s="1082"/>
      <c r="D295" s="1082"/>
      <c r="E295" s="1082"/>
      <c r="F295" s="1083" t="e">
        <f>F293+#REF!+F243</f>
        <v>#REF!</v>
      </c>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8"/>
      <c r="AK295" s="148"/>
      <c r="AL295" s="148"/>
      <c r="AM295" s="148"/>
      <c r="AN295" s="148"/>
      <c r="AO295" s="148"/>
      <c r="AP295" s="148"/>
      <c r="AQ295" s="148"/>
      <c r="AR295" s="148"/>
      <c r="AS295" s="148"/>
      <c r="AT295" s="148"/>
      <c r="AU295" s="148"/>
      <c r="AV295" s="148"/>
      <c r="AW295" s="148"/>
      <c r="AX295" s="148"/>
      <c r="AY295" s="148"/>
      <c r="AZ295" s="148"/>
      <c r="BA295" s="148"/>
      <c r="BB295" s="148"/>
      <c r="BC295" s="148"/>
      <c r="BD295" s="148"/>
      <c r="BE295" s="148"/>
      <c r="BF295" s="148"/>
      <c r="BG295" s="148"/>
      <c r="BH295" s="148"/>
      <c r="BI295" s="148"/>
      <c r="BJ295" s="148"/>
      <c r="BK295" s="148"/>
      <c r="BL295" s="148"/>
      <c r="BM295" s="148"/>
      <c r="BN295" s="148"/>
      <c r="BO295" s="148"/>
      <c r="BP295" s="148"/>
      <c r="BQ295" s="148"/>
      <c r="BR295" s="148"/>
      <c r="BS295" s="148"/>
      <c r="BT295" s="148"/>
      <c r="BU295" s="148"/>
      <c r="BV295" s="148"/>
      <c r="BW295" s="148"/>
      <c r="BX295" s="148"/>
      <c r="BY295" s="148"/>
      <c r="BZ295" s="148"/>
      <c r="CA295" s="148"/>
      <c r="CB295" s="148"/>
      <c r="CC295" s="148"/>
      <c r="CD295" s="148"/>
      <c r="CE295" s="148"/>
      <c r="CF295" s="148"/>
      <c r="CG295" s="148"/>
      <c r="CH295" s="148"/>
      <c r="CI295" s="148"/>
      <c r="CJ295" s="148"/>
      <c r="CK295" s="148"/>
      <c r="CL295" s="148"/>
      <c r="CM295" s="148"/>
      <c r="CN295" s="148"/>
      <c r="CO295" s="148"/>
      <c r="CP295" s="148"/>
      <c r="CQ295" s="148"/>
      <c r="CR295" s="148"/>
      <c r="CS295" s="148"/>
      <c r="CT295" s="148"/>
      <c r="CU295" s="148"/>
      <c r="CV295" s="148"/>
      <c r="CW295" s="148"/>
      <c r="CX295" s="148"/>
      <c r="CY295" s="148"/>
      <c r="CZ295" s="148"/>
      <c r="DA295" s="148"/>
      <c r="DB295" s="148"/>
      <c r="DC295" s="148"/>
      <c r="DD295" s="148"/>
      <c r="DE295" s="148"/>
      <c r="DF295" s="148"/>
      <c r="DG295" s="148"/>
      <c r="DH295" s="148"/>
      <c r="DI295" s="148"/>
      <c r="DJ295" s="148"/>
      <c r="DK295" s="148"/>
      <c r="DL295" s="148"/>
      <c r="DM295" s="148"/>
      <c r="DN295" s="148"/>
      <c r="DO295" s="148"/>
      <c r="DP295" s="148"/>
      <c r="DQ295" s="148"/>
      <c r="DR295" s="148"/>
      <c r="DS295" s="148"/>
      <c r="DT295" s="148"/>
      <c r="DU295" s="148"/>
      <c r="DV295" s="148"/>
      <c r="DW295" s="148"/>
      <c r="DX295" s="148"/>
      <c r="DY295" s="148"/>
      <c r="DZ295" s="148"/>
      <c r="EA295" s="148"/>
      <c r="EB295" s="148"/>
      <c r="EC295" s="148"/>
      <c r="ED295" s="148"/>
      <c r="EE295" s="148"/>
      <c r="EF295" s="148"/>
      <c r="EG295" s="148"/>
      <c r="EH295" s="148"/>
    </row>
    <row r="296" spans="1:138" s="33" customFormat="1">
      <c r="A296" s="1119"/>
      <c r="B296" s="1119"/>
      <c r="C296" s="1119"/>
      <c r="D296" s="1119"/>
      <c r="E296" s="1119"/>
      <c r="F296" s="1119"/>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c r="AH296" s="148"/>
      <c r="AI296" s="148"/>
      <c r="AJ296" s="148"/>
      <c r="AK296" s="148"/>
      <c r="AL296" s="148"/>
      <c r="AM296" s="148"/>
      <c r="AN296" s="148"/>
      <c r="AO296" s="148"/>
      <c r="AP296" s="148"/>
      <c r="AQ296" s="148"/>
      <c r="AR296" s="148"/>
      <c r="AS296" s="148"/>
      <c r="AT296" s="148"/>
      <c r="AU296" s="148"/>
      <c r="AV296" s="148"/>
      <c r="AW296" s="148"/>
      <c r="AX296" s="148"/>
      <c r="AY296" s="148"/>
      <c r="AZ296" s="148"/>
      <c r="BA296" s="148"/>
      <c r="BB296" s="148"/>
      <c r="BC296" s="148"/>
      <c r="BD296" s="148"/>
      <c r="BE296" s="148"/>
      <c r="BF296" s="148"/>
      <c r="BG296" s="148"/>
      <c r="BH296" s="148"/>
      <c r="BI296" s="148"/>
      <c r="BJ296" s="148"/>
      <c r="BK296" s="148"/>
      <c r="BL296" s="148"/>
      <c r="BM296" s="148"/>
      <c r="BN296" s="148"/>
      <c r="BO296" s="148"/>
      <c r="BP296" s="148"/>
      <c r="BQ296" s="148"/>
      <c r="BR296" s="148"/>
      <c r="BS296" s="148"/>
      <c r="BT296" s="148"/>
      <c r="BU296" s="148"/>
      <c r="BV296" s="148"/>
      <c r="BW296" s="148"/>
      <c r="BX296" s="148"/>
      <c r="BY296" s="148"/>
      <c r="BZ296" s="148"/>
      <c r="CA296" s="148"/>
      <c r="CB296" s="148"/>
      <c r="CC296" s="148"/>
      <c r="CD296" s="148"/>
      <c r="CE296" s="148"/>
      <c r="CF296" s="148"/>
      <c r="CG296" s="148"/>
      <c r="CH296" s="148"/>
      <c r="CI296" s="148"/>
      <c r="CJ296" s="148"/>
      <c r="CK296" s="148"/>
      <c r="CL296" s="148"/>
      <c r="CM296" s="148"/>
      <c r="CN296" s="148"/>
      <c r="CO296" s="148"/>
      <c r="CP296" s="148"/>
      <c r="CQ296" s="148"/>
      <c r="CR296" s="148"/>
      <c r="CS296" s="148"/>
      <c r="CT296" s="148"/>
      <c r="CU296" s="148"/>
      <c r="CV296" s="148"/>
      <c r="CW296" s="148"/>
      <c r="CX296" s="148"/>
      <c r="CY296" s="148"/>
      <c r="CZ296" s="148"/>
      <c r="DA296" s="148"/>
      <c r="DB296" s="148"/>
      <c r="DC296" s="148"/>
      <c r="DD296" s="148"/>
      <c r="DE296" s="148"/>
      <c r="DF296" s="148"/>
      <c r="DG296" s="148"/>
      <c r="DH296" s="148"/>
      <c r="DI296" s="148"/>
      <c r="DJ296" s="148"/>
      <c r="DK296" s="148"/>
      <c r="DL296" s="148"/>
      <c r="DM296" s="148"/>
      <c r="DN296" s="148"/>
      <c r="DO296" s="148"/>
      <c r="DP296" s="148"/>
      <c r="DQ296" s="148"/>
      <c r="DR296" s="148"/>
      <c r="DS296" s="148"/>
      <c r="DT296" s="148"/>
      <c r="DU296" s="148"/>
      <c r="DV296" s="148"/>
      <c r="DW296" s="148"/>
      <c r="DX296" s="148"/>
      <c r="DY296" s="148"/>
      <c r="DZ296" s="148"/>
      <c r="EA296" s="148"/>
      <c r="EB296" s="148"/>
      <c r="EC296" s="148"/>
      <c r="ED296" s="148"/>
      <c r="EE296" s="148"/>
      <c r="EF296" s="148"/>
      <c r="EG296" s="148"/>
      <c r="EH296" s="148"/>
    </row>
    <row r="297" spans="1:138">
      <c r="A297" s="560" t="s">
        <v>509</v>
      </c>
      <c r="B297" s="1128" t="str">
        <f>B207</f>
        <v>GLAVNI RAZVODNI ORMAR ISTOČNOG DIJELA GRO3-1</v>
      </c>
      <c r="C297" s="1128"/>
      <c r="D297" s="1128"/>
      <c r="E297" s="1128"/>
      <c r="F297" s="561">
        <f>F243</f>
        <v>0</v>
      </c>
    </row>
    <row r="298" spans="1:138">
      <c r="A298" s="560" t="s">
        <v>510</v>
      </c>
      <c r="B298" s="1128" t="str">
        <f>B245</f>
        <v>GLAVNI RAZVODNI ORMAR ZAPADNOG DIJELA GRO5-1</v>
      </c>
      <c r="C298" s="1128"/>
      <c r="D298" s="1128"/>
      <c r="E298" s="1128"/>
      <c r="F298" s="561">
        <f>F278</f>
        <v>0</v>
      </c>
      <c r="G298" s="203"/>
      <c r="H298" s="203"/>
      <c r="I298" s="203"/>
      <c r="J298" s="203"/>
      <c r="K298" s="203"/>
      <c r="L298" s="203"/>
    </row>
    <row r="299" spans="1:138">
      <c r="A299" s="560" t="s">
        <v>511</v>
      </c>
      <c r="B299" s="1128" t="str">
        <f>B280</f>
        <v>RAZDJELNICI R5-1,2,3 I R3-1,2,3</v>
      </c>
      <c r="C299" s="1128"/>
      <c r="D299" s="1128"/>
      <c r="E299" s="1128"/>
      <c r="F299" s="561">
        <f>F293</f>
        <v>0</v>
      </c>
    </row>
    <row r="300" spans="1:138" s="348" customFormat="1">
      <c r="A300" s="1120"/>
      <c r="B300" s="1120"/>
      <c r="C300" s="1120"/>
      <c r="D300" s="1120"/>
      <c r="E300" s="1120"/>
      <c r="F300" s="1120"/>
      <c r="G300" s="347"/>
      <c r="H300" s="347"/>
      <c r="I300" s="347"/>
      <c r="J300" s="347"/>
      <c r="K300" s="347"/>
      <c r="L300" s="347"/>
      <c r="M300" s="347"/>
      <c r="N300" s="347"/>
      <c r="O300" s="347"/>
      <c r="P300" s="347"/>
      <c r="Q300" s="347"/>
      <c r="R300" s="347"/>
      <c r="S300" s="347"/>
      <c r="T300" s="347"/>
      <c r="U300" s="347"/>
      <c r="V300" s="347"/>
      <c r="W300" s="347"/>
      <c r="X300" s="347"/>
      <c r="Y300" s="347"/>
      <c r="Z300" s="347"/>
      <c r="AA300" s="347"/>
      <c r="AB300" s="347"/>
      <c r="AC300" s="347"/>
      <c r="AD300" s="347"/>
      <c r="AE300" s="347"/>
      <c r="AF300" s="347"/>
      <c r="AG300" s="347"/>
      <c r="AH300" s="347"/>
      <c r="AI300" s="347"/>
      <c r="AJ300" s="347"/>
      <c r="AK300" s="347"/>
      <c r="AL300" s="347"/>
      <c r="AM300" s="347"/>
      <c r="AN300" s="347"/>
      <c r="AO300" s="347"/>
      <c r="AP300" s="347"/>
      <c r="AQ300" s="347"/>
      <c r="AR300" s="347"/>
      <c r="AS300" s="347"/>
      <c r="AT300" s="347"/>
      <c r="AU300" s="347"/>
      <c r="AV300" s="347"/>
      <c r="AW300" s="347"/>
      <c r="AX300" s="347"/>
      <c r="AY300" s="347"/>
      <c r="AZ300" s="347"/>
      <c r="BA300" s="347"/>
      <c r="BB300" s="347"/>
      <c r="BC300" s="347"/>
      <c r="BD300" s="347"/>
      <c r="BE300" s="347"/>
      <c r="BF300" s="347"/>
      <c r="BG300" s="347"/>
      <c r="BH300" s="347"/>
      <c r="BI300" s="347"/>
      <c r="BJ300" s="347"/>
      <c r="BK300" s="347"/>
      <c r="BL300" s="347"/>
      <c r="BM300" s="347"/>
      <c r="BN300" s="347"/>
      <c r="BO300" s="347"/>
      <c r="BP300" s="347"/>
      <c r="BQ300" s="347"/>
      <c r="BR300" s="347"/>
      <c r="BS300" s="347"/>
      <c r="BT300" s="347"/>
      <c r="BU300" s="347"/>
      <c r="BV300" s="347"/>
      <c r="BW300" s="347"/>
      <c r="BX300" s="347"/>
      <c r="BY300" s="347"/>
      <c r="BZ300" s="347"/>
      <c r="CA300" s="347"/>
      <c r="CB300" s="347"/>
      <c r="CC300" s="347"/>
      <c r="CD300" s="347"/>
      <c r="CE300" s="347"/>
      <c r="CF300" s="347"/>
      <c r="CG300" s="347"/>
      <c r="CH300" s="347"/>
      <c r="CI300" s="347"/>
      <c r="CJ300" s="347"/>
      <c r="CK300" s="347"/>
      <c r="CL300" s="347"/>
      <c r="CM300" s="347"/>
      <c r="CN300" s="347"/>
      <c r="CO300" s="347"/>
      <c r="CP300" s="347"/>
      <c r="CQ300" s="347"/>
      <c r="CR300" s="347"/>
      <c r="CS300" s="347"/>
      <c r="CT300" s="347"/>
      <c r="CU300" s="347"/>
      <c r="CV300" s="347"/>
      <c r="CW300" s="347"/>
      <c r="CX300" s="347"/>
      <c r="CY300" s="347"/>
      <c r="CZ300" s="347"/>
      <c r="DA300" s="347"/>
      <c r="DB300" s="347"/>
      <c r="DC300" s="347"/>
      <c r="DD300" s="347"/>
      <c r="DE300" s="347"/>
      <c r="DF300" s="347"/>
      <c r="DG300" s="347"/>
      <c r="DH300" s="347"/>
      <c r="DI300" s="347"/>
      <c r="DJ300" s="347"/>
      <c r="DK300" s="347"/>
      <c r="DL300" s="347"/>
      <c r="DM300" s="347"/>
      <c r="DN300" s="347"/>
      <c r="DO300" s="347"/>
      <c r="DP300" s="347"/>
      <c r="DQ300" s="347"/>
      <c r="DR300" s="347"/>
      <c r="DS300" s="347"/>
      <c r="DT300" s="347"/>
      <c r="DU300" s="347"/>
      <c r="DV300" s="347"/>
      <c r="DW300" s="347"/>
      <c r="DX300" s="347"/>
      <c r="DY300" s="347"/>
      <c r="DZ300" s="347"/>
      <c r="EA300" s="347"/>
      <c r="EB300" s="347"/>
      <c r="EC300" s="347"/>
      <c r="ED300" s="347"/>
      <c r="EE300" s="347"/>
      <c r="EF300" s="347"/>
      <c r="EG300" s="347"/>
      <c r="EH300" s="347"/>
    </row>
    <row r="301" spans="1:138" s="33" customFormat="1" ht="15" customHeight="1">
      <c r="A301" s="69" t="s">
        <v>508</v>
      </c>
      <c r="B301" s="149" t="s">
        <v>296</v>
      </c>
      <c r="C301" s="150"/>
      <c r="D301" s="150"/>
      <c r="E301" s="150"/>
      <c r="F301" s="721">
        <f>SUM(F297:F299)</f>
        <v>0</v>
      </c>
      <c r="G301" s="148"/>
      <c r="H301" s="148"/>
      <c r="I301" s="148"/>
      <c r="J301" s="148"/>
      <c r="K301" s="148"/>
      <c r="L301" s="148"/>
      <c r="M301" s="148"/>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148"/>
      <c r="AL301" s="148"/>
      <c r="AM301" s="148"/>
      <c r="AN301" s="148"/>
      <c r="AO301" s="148"/>
      <c r="AP301" s="148"/>
      <c r="AQ301" s="148"/>
      <c r="AR301" s="148"/>
      <c r="AS301" s="148"/>
      <c r="AT301" s="148"/>
      <c r="AU301" s="148"/>
      <c r="AV301" s="148"/>
      <c r="AW301" s="148"/>
      <c r="AX301" s="148"/>
      <c r="AY301" s="148"/>
      <c r="AZ301" s="148"/>
      <c r="BA301" s="148"/>
      <c r="BB301" s="148"/>
      <c r="BC301" s="148"/>
      <c r="BD301" s="148"/>
      <c r="BE301" s="148"/>
      <c r="BF301" s="148"/>
      <c r="BG301" s="148"/>
      <c r="BH301" s="148"/>
      <c r="BI301" s="148"/>
      <c r="BJ301" s="148"/>
      <c r="BK301" s="148"/>
      <c r="BL301" s="148"/>
      <c r="BM301" s="148"/>
      <c r="BN301" s="148"/>
      <c r="BO301" s="148"/>
      <c r="BP301" s="148"/>
      <c r="BQ301" s="148"/>
      <c r="BR301" s="148"/>
      <c r="BS301" s="148"/>
      <c r="BT301" s="148"/>
      <c r="BU301" s="148"/>
      <c r="BV301" s="148"/>
      <c r="BW301" s="148"/>
      <c r="BX301" s="148"/>
      <c r="BY301" s="148"/>
      <c r="BZ301" s="148"/>
      <c r="CA301" s="148"/>
      <c r="CB301" s="148"/>
      <c r="CC301" s="148"/>
      <c r="CD301" s="148"/>
      <c r="CE301" s="148"/>
      <c r="CF301" s="148"/>
      <c r="CG301" s="148"/>
      <c r="CH301" s="148"/>
      <c r="CI301" s="148"/>
      <c r="CJ301" s="148"/>
      <c r="CK301" s="148"/>
      <c r="CL301" s="148"/>
      <c r="CM301" s="148"/>
      <c r="CN301" s="148"/>
      <c r="CO301" s="148"/>
      <c r="CP301" s="148"/>
      <c r="CQ301" s="148"/>
      <c r="CR301" s="148"/>
      <c r="CS301" s="148"/>
      <c r="CT301" s="148"/>
      <c r="CU301" s="148"/>
      <c r="CV301" s="148"/>
      <c r="CW301" s="148"/>
      <c r="CX301" s="148"/>
      <c r="CY301" s="148"/>
      <c r="CZ301" s="148"/>
      <c r="DA301" s="148"/>
      <c r="DB301" s="148"/>
      <c r="DC301" s="148"/>
      <c r="DD301" s="148"/>
      <c r="DE301" s="148"/>
      <c r="DF301" s="148"/>
      <c r="DG301" s="148"/>
      <c r="DH301" s="148"/>
      <c r="DI301" s="148"/>
      <c r="DJ301" s="148"/>
      <c r="DK301" s="148"/>
      <c r="DL301" s="148"/>
      <c r="DM301" s="148"/>
      <c r="DN301" s="148"/>
      <c r="DO301" s="148"/>
      <c r="DP301" s="148"/>
      <c r="DQ301" s="148"/>
      <c r="DR301" s="148"/>
      <c r="DS301" s="148"/>
      <c r="DT301" s="148"/>
      <c r="DU301" s="148"/>
      <c r="DV301" s="148"/>
      <c r="DW301" s="148"/>
      <c r="DX301" s="148"/>
      <c r="DY301" s="148"/>
      <c r="DZ301" s="148"/>
      <c r="EA301" s="148"/>
      <c r="EB301" s="148"/>
      <c r="EC301" s="148"/>
      <c r="ED301" s="148"/>
      <c r="EE301" s="148"/>
      <c r="EF301" s="148"/>
      <c r="EG301" s="148"/>
      <c r="EH301" s="148"/>
    </row>
    <row r="302" spans="1:138">
      <c r="A302" s="1127"/>
      <c r="B302" s="1127"/>
      <c r="C302" s="1127"/>
      <c r="D302" s="1127"/>
      <c r="E302" s="1127"/>
      <c r="F302" s="1138"/>
    </row>
    <row r="303" spans="1:138" s="33" customFormat="1" ht="15" customHeight="1">
      <c r="A303" s="69" t="s">
        <v>512</v>
      </c>
      <c r="B303" s="1081" t="s">
        <v>274</v>
      </c>
      <c r="C303" s="1082"/>
      <c r="D303" s="1082"/>
      <c r="E303" s="1082"/>
      <c r="F303" s="1083"/>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c r="AH303" s="148"/>
      <c r="AI303" s="148"/>
      <c r="AJ303" s="148"/>
      <c r="AK303" s="148"/>
      <c r="AL303" s="148"/>
      <c r="AM303" s="148"/>
      <c r="AN303" s="148"/>
      <c r="AO303" s="148"/>
      <c r="AP303" s="148"/>
      <c r="AQ303" s="148"/>
      <c r="AR303" s="148"/>
      <c r="AS303" s="148"/>
      <c r="AT303" s="148"/>
      <c r="AU303" s="148"/>
      <c r="AV303" s="148"/>
      <c r="AW303" s="148"/>
      <c r="AX303" s="148"/>
      <c r="AY303" s="148"/>
      <c r="AZ303" s="148"/>
      <c r="BA303" s="148"/>
      <c r="BB303" s="148"/>
      <c r="BC303" s="148"/>
      <c r="BD303" s="148"/>
      <c r="BE303" s="148"/>
      <c r="BF303" s="148"/>
      <c r="BG303" s="148"/>
      <c r="BH303" s="148"/>
      <c r="BI303" s="148"/>
      <c r="BJ303" s="148"/>
      <c r="BK303" s="148"/>
      <c r="BL303" s="148"/>
      <c r="BM303" s="148"/>
      <c r="BN303" s="148"/>
      <c r="BO303" s="148"/>
      <c r="BP303" s="148"/>
      <c r="BQ303" s="148"/>
      <c r="BR303" s="148"/>
      <c r="BS303" s="148"/>
      <c r="BT303" s="148"/>
      <c r="BU303" s="148"/>
      <c r="BV303" s="148"/>
      <c r="BW303" s="148"/>
      <c r="BX303" s="148"/>
      <c r="BY303" s="148"/>
      <c r="BZ303" s="148"/>
      <c r="CA303" s="148"/>
      <c r="CB303" s="148"/>
      <c r="CC303" s="148"/>
      <c r="CD303" s="148"/>
      <c r="CE303" s="148"/>
      <c r="CF303" s="148"/>
      <c r="CG303" s="148"/>
      <c r="CH303" s="148"/>
      <c r="CI303" s="148"/>
      <c r="CJ303" s="148"/>
      <c r="CK303" s="148"/>
      <c r="CL303" s="148"/>
      <c r="CM303" s="148"/>
      <c r="CN303" s="148"/>
      <c r="CO303" s="148"/>
      <c r="CP303" s="148"/>
      <c r="CQ303" s="148"/>
      <c r="CR303" s="148"/>
      <c r="CS303" s="148"/>
      <c r="CT303" s="148"/>
      <c r="CU303" s="148"/>
      <c r="CV303" s="148"/>
      <c r="CW303" s="148"/>
      <c r="CX303" s="148"/>
      <c r="CY303" s="148"/>
      <c r="CZ303" s="148"/>
      <c r="DA303" s="148"/>
      <c r="DB303" s="148"/>
      <c r="DC303" s="148"/>
      <c r="DD303" s="148"/>
      <c r="DE303" s="148"/>
      <c r="DF303" s="148"/>
      <c r="DG303" s="148"/>
      <c r="DH303" s="148"/>
      <c r="DI303" s="148"/>
      <c r="DJ303" s="148"/>
      <c r="DK303" s="148"/>
      <c r="DL303" s="148"/>
      <c r="DM303" s="148"/>
      <c r="DN303" s="148"/>
      <c r="DO303" s="148"/>
      <c r="DP303" s="148"/>
      <c r="DQ303" s="148"/>
      <c r="DR303" s="148"/>
      <c r="DS303" s="148"/>
      <c r="DT303" s="148"/>
      <c r="DU303" s="148"/>
      <c r="DV303" s="148"/>
      <c r="DW303" s="148"/>
      <c r="DX303" s="148"/>
      <c r="DY303" s="148"/>
      <c r="DZ303" s="148"/>
      <c r="EA303" s="148"/>
      <c r="EB303" s="148"/>
      <c r="EC303" s="148"/>
      <c r="ED303" s="148"/>
      <c r="EE303" s="148"/>
      <c r="EF303" s="148"/>
      <c r="EG303" s="148"/>
      <c r="EH303" s="148"/>
    </row>
    <row r="304" spans="1:138">
      <c r="A304" s="1127"/>
      <c r="B304" s="1127"/>
      <c r="C304" s="1127"/>
      <c r="D304" s="1127"/>
      <c r="E304" s="1127"/>
      <c r="F304" s="1138"/>
    </row>
    <row r="305" spans="1:6" ht="39.75">
      <c r="A305" s="1124" t="s">
        <v>513</v>
      </c>
      <c r="B305" s="142" t="s">
        <v>1523</v>
      </c>
      <c r="C305" s="889"/>
      <c r="D305" s="890"/>
      <c r="E305" s="890"/>
      <c r="F305" s="891"/>
    </row>
    <row r="306" spans="1:6" ht="20.100000000000001" customHeight="1">
      <c r="A306" s="1126"/>
      <c r="B306" s="562" t="s">
        <v>888</v>
      </c>
      <c r="C306" s="141" t="s">
        <v>1422</v>
      </c>
      <c r="D306" s="263">
        <v>1000</v>
      </c>
      <c r="E306" s="275"/>
      <c r="F306" s="133">
        <f>D306*E306</f>
        <v>0</v>
      </c>
    </row>
    <row r="307" spans="1:6" ht="20.100000000000001" customHeight="1">
      <c r="A307" s="1126"/>
      <c r="B307" s="562" t="s">
        <v>889</v>
      </c>
      <c r="C307" s="411" t="s">
        <v>1422</v>
      </c>
      <c r="D307" s="263">
        <v>900</v>
      </c>
      <c r="E307" s="275"/>
      <c r="F307" s="133">
        <f>D307*E307</f>
        <v>0</v>
      </c>
    </row>
    <row r="308" spans="1:6" ht="20.100000000000001" customHeight="1">
      <c r="A308" s="1126"/>
      <c r="B308" s="562" t="s">
        <v>890</v>
      </c>
      <c r="C308" s="411" t="s">
        <v>1422</v>
      </c>
      <c r="D308" s="263">
        <v>10</v>
      </c>
      <c r="E308" s="275"/>
      <c r="F308" s="133">
        <f>D308*E308</f>
        <v>0</v>
      </c>
    </row>
    <row r="309" spans="1:6" ht="20.100000000000001" customHeight="1">
      <c r="A309" s="1125"/>
      <c r="B309" s="562" t="s">
        <v>881</v>
      </c>
      <c r="C309" s="411" t="s">
        <v>1422</v>
      </c>
      <c r="D309" s="263">
        <v>150</v>
      </c>
      <c r="E309" s="275"/>
      <c r="F309" s="133">
        <f>D309*E309</f>
        <v>0</v>
      </c>
    </row>
    <row r="310" spans="1:6" ht="27.75" customHeight="1">
      <c r="A310" s="1124" t="s">
        <v>514</v>
      </c>
      <c r="B310" s="709" t="s">
        <v>653</v>
      </c>
      <c r="C310" s="889"/>
      <c r="D310" s="890"/>
      <c r="E310" s="890"/>
      <c r="F310" s="891"/>
    </row>
    <row r="311" spans="1:6" ht="15" customHeight="1">
      <c r="A311" s="1125"/>
      <c r="B311" s="695" t="s">
        <v>1472</v>
      </c>
      <c r="C311" s="411" t="s">
        <v>1422</v>
      </c>
      <c r="D311" s="263">
        <v>1400</v>
      </c>
      <c r="E311" s="275"/>
      <c r="F311" s="133">
        <f>D311*E311</f>
        <v>0</v>
      </c>
    </row>
    <row r="312" spans="1:6" ht="25.5" customHeight="1">
      <c r="A312" s="1124" t="s">
        <v>515</v>
      </c>
      <c r="B312" s="706" t="s">
        <v>1167</v>
      </c>
      <c r="C312" s="889"/>
      <c r="D312" s="890"/>
      <c r="E312" s="890"/>
      <c r="F312" s="891"/>
    </row>
    <row r="313" spans="1:6" ht="17.25" customHeight="1">
      <c r="A313" s="1125"/>
      <c r="B313" s="695" t="s">
        <v>1472</v>
      </c>
      <c r="C313" s="411" t="s">
        <v>1422</v>
      </c>
      <c r="D313" s="263">
        <v>1200</v>
      </c>
      <c r="E313" s="275"/>
      <c r="F313" s="133">
        <f>D313*E313</f>
        <v>0</v>
      </c>
    </row>
    <row r="314" spans="1:6" ht="25.5">
      <c r="A314" s="1124" t="s">
        <v>516</v>
      </c>
      <c r="B314" s="142" t="s">
        <v>275</v>
      </c>
      <c r="C314" s="889"/>
      <c r="D314" s="890"/>
      <c r="E314" s="890"/>
      <c r="F314" s="891"/>
    </row>
    <row r="315" spans="1:6" ht="20.100000000000001" customHeight="1">
      <c r="A315" s="1126"/>
      <c r="B315" s="562" t="s">
        <v>1489</v>
      </c>
      <c r="C315" s="411" t="s">
        <v>1422</v>
      </c>
      <c r="D315" s="263">
        <v>1100</v>
      </c>
      <c r="E315" s="275"/>
      <c r="F315" s="133">
        <f>D315*E315</f>
        <v>0</v>
      </c>
    </row>
    <row r="316" spans="1:6" ht="20.100000000000001" customHeight="1">
      <c r="A316" s="1125"/>
      <c r="B316" s="562" t="s">
        <v>1488</v>
      </c>
      <c r="C316" s="411" t="s">
        <v>1422</v>
      </c>
      <c r="D316" s="263">
        <v>80</v>
      </c>
      <c r="E316" s="275"/>
      <c r="F316" s="133">
        <f>D316*E316</f>
        <v>0</v>
      </c>
    </row>
    <row r="317" spans="1:6" ht="27.75" customHeight="1">
      <c r="A317" s="1124" t="s">
        <v>517</v>
      </c>
      <c r="B317" s="706" t="s">
        <v>652</v>
      </c>
      <c r="C317" s="889"/>
      <c r="D317" s="890"/>
      <c r="E317" s="890"/>
      <c r="F317" s="891"/>
    </row>
    <row r="318" spans="1:6" ht="17.25" customHeight="1">
      <c r="A318" s="1125"/>
      <c r="B318" s="711" t="s">
        <v>663</v>
      </c>
      <c r="C318" s="141" t="s">
        <v>4</v>
      </c>
      <c r="D318" s="263">
        <v>2</v>
      </c>
      <c r="E318" s="275"/>
      <c r="F318" s="133">
        <f>D318*E318</f>
        <v>0</v>
      </c>
    </row>
    <row r="319" spans="1:6" ht="38.25">
      <c r="A319" s="1124" t="s">
        <v>518</v>
      </c>
      <c r="B319" s="665" t="s">
        <v>651</v>
      </c>
      <c r="C319" s="1139"/>
      <c r="D319" s="1140"/>
      <c r="E319" s="1140"/>
      <c r="F319" s="1140"/>
    </row>
    <row r="320" spans="1:6" ht="20.100000000000001" customHeight="1">
      <c r="A320" s="1126"/>
      <c r="B320" s="667" t="s">
        <v>883</v>
      </c>
      <c r="C320" s="1146"/>
      <c r="D320" s="1147"/>
      <c r="E320" s="1147"/>
      <c r="F320" s="1147"/>
    </row>
    <row r="321" spans="1:138" ht="20.100000000000001" customHeight="1">
      <c r="A321" s="1126"/>
      <c r="B321" s="667" t="s">
        <v>884</v>
      </c>
      <c r="C321" s="1146"/>
      <c r="D321" s="1147"/>
      <c r="E321" s="1147"/>
      <c r="F321" s="1147"/>
    </row>
    <row r="322" spans="1:138" ht="20.100000000000001" customHeight="1">
      <c r="A322" s="1126"/>
      <c r="B322" s="667" t="s">
        <v>885</v>
      </c>
      <c r="C322" s="1146"/>
      <c r="D322" s="1147"/>
      <c r="E322" s="1147"/>
      <c r="F322" s="1147"/>
    </row>
    <row r="323" spans="1:138" ht="20.100000000000001" customHeight="1">
      <c r="A323" s="1126"/>
      <c r="B323" s="667" t="s">
        <v>886</v>
      </c>
      <c r="C323" s="1146"/>
      <c r="D323" s="1147"/>
      <c r="E323" s="1147"/>
      <c r="F323" s="1147"/>
    </row>
    <row r="324" spans="1:138" ht="20.100000000000001" customHeight="1">
      <c r="A324" s="1126"/>
      <c r="B324" s="667" t="s">
        <v>887</v>
      </c>
      <c r="C324" s="1146"/>
      <c r="D324" s="1147"/>
      <c r="E324" s="1147"/>
      <c r="F324" s="1147"/>
    </row>
    <row r="325" spans="1:138" s="348" customFormat="1" ht="20.100000000000001" customHeight="1">
      <c r="A325" s="1126"/>
      <c r="B325" s="666" t="s">
        <v>297</v>
      </c>
      <c r="C325" s="1142"/>
      <c r="D325" s="1143"/>
      <c r="E325" s="1143"/>
      <c r="F325" s="1143"/>
      <c r="G325" s="347"/>
      <c r="H325" s="347"/>
      <c r="I325" s="347"/>
      <c r="J325" s="347"/>
      <c r="K325" s="347"/>
      <c r="L325" s="347"/>
      <c r="M325" s="347"/>
      <c r="N325" s="347"/>
      <c r="O325" s="347"/>
      <c r="P325" s="347"/>
      <c r="Q325" s="347"/>
      <c r="R325" s="347"/>
      <c r="S325" s="347"/>
      <c r="T325" s="347"/>
      <c r="U325" s="347"/>
      <c r="V325" s="347"/>
      <c r="W325" s="347"/>
      <c r="X325" s="347"/>
      <c r="Y325" s="347"/>
      <c r="Z325" s="347"/>
      <c r="AA325" s="347"/>
      <c r="AB325" s="347"/>
      <c r="AC325" s="347"/>
      <c r="AD325" s="347"/>
      <c r="AE325" s="347"/>
      <c r="AF325" s="347"/>
      <c r="AG325" s="347"/>
      <c r="AH325" s="347"/>
      <c r="AI325" s="347"/>
      <c r="AJ325" s="347"/>
      <c r="AK325" s="347"/>
      <c r="AL325" s="347"/>
      <c r="AM325" s="347"/>
      <c r="AN325" s="347"/>
      <c r="AO325" s="347"/>
      <c r="AP325" s="347"/>
      <c r="AQ325" s="347"/>
      <c r="AR325" s="347"/>
      <c r="AS325" s="347"/>
      <c r="AT325" s="347"/>
      <c r="AU325" s="347"/>
      <c r="AV325" s="347"/>
      <c r="AW325" s="347"/>
      <c r="AX325" s="347"/>
      <c r="AY325" s="347"/>
      <c r="AZ325" s="347"/>
      <c r="BA325" s="347"/>
      <c r="BB325" s="347"/>
      <c r="BC325" s="347"/>
      <c r="BD325" s="347"/>
      <c r="BE325" s="347"/>
      <c r="BF325" s="347"/>
      <c r="BG325" s="347"/>
      <c r="BH325" s="347"/>
      <c r="BI325" s="347"/>
      <c r="BJ325" s="347"/>
      <c r="BK325" s="347"/>
      <c r="BL325" s="347"/>
      <c r="BM325" s="347"/>
      <c r="BN325" s="347"/>
      <c r="BO325" s="347"/>
      <c r="BP325" s="347"/>
      <c r="BQ325" s="347"/>
      <c r="BR325" s="347"/>
      <c r="BS325" s="347"/>
      <c r="BT325" s="347"/>
      <c r="BU325" s="347"/>
      <c r="BV325" s="347"/>
      <c r="BW325" s="347"/>
      <c r="BX325" s="347"/>
      <c r="BY325" s="347"/>
      <c r="BZ325" s="347"/>
      <c r="CA325" s="347"/>
      <c r="CB325" s="347"/>
      <c r="CC325" s="347"/>
      <c r="CD325" s="347"/>
      <c r="CE325" s="347"/>
      <c r="CF325" s="347"/>
      <c r="CG325" s="347"/>
      <c r="CH325" s="347"/>
      <c r="CI325" s="347"/>
      <c r="CJ325" s="347"/>
      <c r="CK325" s="347"/>
      <c r="CL325" s="347"/>
      <c r="CM325" s="347"/>
      <c r="CN325" s="347"/>
      <c r="CO325" s="347"/>
      <c r="CP325" s="347"/>
      <c r="CQ325" s="347"/>
      <c r="CR325" s="347"/>
      <c r="CS325" s="347"/>
      <c r="CT325" s="347"/>
      <c r="CU325" s="347"/>
      <c r="CV325" s="347"/>
      <c r="CW325" s="347"/>
      <c r="CX325" s="347"/>
      <c r="CY325" s="347"/>
      <c r="CZ325" s="347"/>
      <c r="DA325" s="347"/>
      <c r="DB325" s="347"/>
      <c r="DC325" s="347"/>
      <c r="DD325" s="347"/>
      <c r="DE325" s="347"/>
      <c r="DF325" s="347"/>
      <c r="DG325" s="347"/>
      <c r="DH325" s="347"/>
      <c r="DI325" s="347"/>
      <c r="DJ325" s="347"/>
      <c r="DK325" s="347"/>
      <c r="DL325" s="347"/>
      <c r="DM325" s="347"/>
      <c r="DN325" s="347"/>
      <c r="DO325" s="347"/>
      <c r="DP325" s="347"/>
      <c r="DQ325" s="347"/>
      <c r="DR325" s="347"/>
      <c r="DS325" s="347"/>
      <c r="DT325" s="347"/>
      <c r="DU325" s="347"/>
      <c r="DV325" s="347"/>
      <c r="DW325" s="347"/>
      <c r="DX325" s="347"/>
      <c r="DY325" s="347"/>
      <c r="DZ325" s="347"/>
      <c r="EA325" s="347"/>
      <c r="EB325" s="347"/>
      <c r="EC325" s="347"/>
      <c r="ED325" s="347"/>
      <c r="EE325" s="347"/>
      <c r="EF325" s="347"/>
      <c r="EG325" s="347"/>
      <c r="EH325" s="347"/>
    </row>
    <row r="326" spans="1:138" ht="18.75" customHeight="1">
      <c r="A326" s="1125"/>
      <c r="B326" s="261" t="s">
        <v>1462</v>
      </c>
      <c r="C326" s="141" t="s">
        <v>4</v>
      </c>
      <c r="D326" s="263">
        <v>3</v>
      </c>
      <c r="E326" s="275"/>
      <c r="F326" s="133">
        <f>D326*E326</f>
        <v>0</v>
      </c>
    </row>
    <row r="327" spans="1:138" ht="122.25" customHeight="1">
      <c r="A327" s="1136" t="s">
        <v>519</v>
      </c>
      <c r="B327" s="577" t="s">
        <v>1524</v>
      </c>
      <c r="C327" s="889"/>
      <c r="D327" s="890"/>
      <c r="E327" s="890"/>
      <c r="F327" s="891"/>
      <c r="G327" s="203"/>
      <c r="H327" s="203"/>
      <c r="I327" s="203"/>
      <c r="J327" s="203"/>
      <c r="K327" s="203"/>
      <c r="L327" s="203"/>
    </row>
    <row r="328" spans="1:138" ht="20.100000000000001" customHeight="1">
      <c r="A328" s="1137"/>
      <c r="B328" s="261" t="s">
        <v>1462</v>
      </c>
      <c r="C328" s="405" t="s">
        <v>4</v>
      </c>
      <c r="D328" s="266">
        <v>3</v>
      </c>
      <c r="E328" s="16"/>
      <c r="F328" s="133">
        <f>D328*E328</f>
        <v>0</v>
      </c>
    </row>
    <row r="329" spans="1:138">
      <c r="A329" s="1127"/>
      <c r="B329" s="1127"/>
      <c r="C329" s="1127"/>
      <c r="D329" s="1127"/>
      <c r="E329" s="1127"/>
      <c r="F329" s="1138"/>
    </row>
    <row r="330" spans="1:138" s="33" customFormat="1">
      <c r="A330" s="69" t="s">
        <v>512</v>
      </c>
      <c r="B330" s="149" t="s">
        <v>277</v>
      </c>
      <c r="C330" s="150"/>
      <c r="D330" s="150"/>
      <c r="E330" s="150"/>
      <c r="F330" s="721">
        <f>SUM(F305:F328)</f>
        <v>0</v>
      </c>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148"/>
      <c r="AH330" s="148"/>
      <c r="AI330" s="148"/>
      <c r="AJ330" s="148"/>
      <c r="AK330" s="148"/>
      <c r="AL330" s="148"/>
      <c r="AM330" s="148"/>
      <c r="AN330" s="148"/>
      <c r="AO330" s="148"/>
      <c r="AP330" s="148"/>
      <c r="AQ330" s="148"/>
      <c r="AR330" s="148"/>
      <c r="AS330" s="148"/>
      <c r="AT330" s="148"/>
      <c r="AU330" s="148"/>
      <c r="AV330" s="148"/>
      <c r="AW330" s="148"/>
      <c r="AX330" s="148"/>
      <c r="AY330" s="148"/>
      <c r="AZ330" s="148"/>
      <c r="BA330" s="148"/>
      <c r="BB330" s="148"/>
      <c r="BC330" s="148"/>
      <c r="BD330" s="148"/>
      <c r="BE330" s="148"/>
      <c r="BF330" s="148"/>
      <c r="BG330" s="148"/>
      <c r="BH330" s="148"/>
      <c r="BI330" s="148"/>
      <c r="BJ330" s="148"/>
      <c r="BK330" s="148"/>
      <c r="BL330" s="148"/>
      <c r="BM330" s="148"/>
      <c r="BN330" s="148"/>
      <c r="BO330" s="148"/>
      <c r="BP330" s="148"/>
      <c r="BQ330" s="148"/>
      <c r="BR330" s="148"/>
      <c r="BS330" s="148"/>
      <c r="BT330" s="148"/>
      <c r="BU330" s="148"/>
      <c r="BV330" s="148"/>
      <c r="BW330" s="148"/>
      <c r="BX330" s="148"/>
      <c r="BY330" s="148"/>
      <c r="BZ330" s="148"/>
      <c r="CA330" s="148"/>
      <c r="CB330" s="148"/>
      <c r="CC330" s="148"/>
      <c r="CD330" s="148"/>
      <c r="CE330" s="148"/>
      <c r="CF330" s="148"/>
      <c r="CG330" s="148"/>
      <c r="CH330" s="148"/>
      <c r="CI330" s="148"/>
      <c r="CJ330" s="148"/>
      <c r="CK330" s="148"/>
      <c r="CL330" s="148"/>
      <c r="CM330" s="148"/>
      <c r="CN330" s="148"/>
      <c r="CO330" s="148"/>
      <c r="CP330" s="148"/>
      <c r="CQ330" s="148"/>
      <c r="CR330" s="148"/>
      <c r="CS330" s="148"/>
      <c r="CT330" s="148"/>
      <c r="CU330" s="148"/>
      <c r="CV330" s="148"/>
      <c r="CW330" s="148"/>
      <c r="CX330" s="148"/>
      <c r="CY330" s="148"/>
      <c r="CZ330" s="148"/>
      <c r="DA330" s="148"/>
      <c r="DB330" s="148"/>
      <c r="DC330" s="148"/>
      <c r="DD330" s="148"/>
      <c r="DE330" s="148"/>
      <c r="DF330" s="148"/>
      <c r="DG330" s="148"/>
      <c r="DH330" s="148"/>
      <c r="DI330" s="148"/>
      <c r="DJ330" s="148"/>
      <c r="DK330" s="148"/>
      <c r="DL330" s="148"/>
      <c r="DM330" s="148"/>
      <c r="DN330" s="148"/>
      <c r="DO330" s="148"/>
      <c r="DP330" s="148"/>
      <c r="DQ330" s="148"/>
      <c r="DR330" s="148"/>
      <c r="DS330" s="148"/>
      <c r="DT330" s="148"/>
      <c r="DU330" s="148"/>
      <c r="DV330" s="148"/>
      <c r="DW330" s="148"/>
      <c r="DX330" s="148"/>
      <c r="DY330" s="148"/>
      <c r="DZ330" s="148"/>
      <c r="EA330" s="148"/>
      <c r="EB330" s="148"/>
      <c r="EC330" s="148"/>
      <c r="ED330" s="148"/>
      <c r="EE330" s="148"/>
      <c r="EF330" s="148"/>
      <c r="EG330" s="148"/>
      <c r="EH330" s="148"/>
    </row>
    <row r="331" spans="1:138">
      <c r="A331" s="1127"/>
      <c r="B331" s="1127"/>
      <c r="C331" s="1127"/>
      <c r="D331" s="1127"/>
      <c r="E331" s="1127"/>
      <c r="F331" s="1138"/>
    </row>
    <row r="332" spans="1:138" s="33" customFormat="1">
      <c r="A332" s="69" t="s">
        <v>636</v>
      </c>
      <c r="B332" s="1081" t="s">
        <v>298</v>
      </c>
      <c r="C332" s="1082"/>
      <c r="D332" s="1082"/>
      <c r="E332" s="1082"/>
      <c r="F332" s="1083"/>
      <c r="G332" s="148"/>
      <c r="H332" s="148"/>
      <c r="I332" s="148"/>
      <c r="J332" s="148"/>
      <c r="K332" s="148"/>
      <c r="L332" s="148"/>
      <c r="M332" s="148"/>
      <c r="N332" s="148"/>
      <c r="O332" s="148"/>
      <c r="P332" s="148"/>
      <c r="Q332" s="148"/>
      <c r="R332" s="148"/>
      <c r="S332" s="148"/>
      <c r="T332" s="148"/>
      <c r="U332" s="148"/>
      <c r="V332" s="148"/>
      <c r="W332" s="148"/>
      <c r="X332" s="148"/>
      <c r="Y332" s="148"/>
      <c r="Z332" s="148"/>
      <c r="AA332" s="148"/>
      <c r="AB332" s="148"/>
      <c r="AC332" s="148"/>
      <c r="AD332" s="148"/>
      <c r="AE332" s="148"/>
      <c r="AF332" s="148"/>
      <c r="AG332" s="148"/>
      <c r="AH332" s="148"/>
      <c r="AI332" s="148"/>
      <c r="AJ332" s="148"/>
      <c r="AK332" s="148"/>
      <c r="AL332" s="148"/>
      <c r="AM332" s="148"/>
      <c r="AN332" s="148"/>
      <c r="AO332" s="148"/>
      <c r="AP332" s="148"/>
      <c r="AQ332" s="148"/>
      <c r="AR332" s="148"/>
      <c r="AS332" s="148"/>
      <c r="AT332" s="148"/>
      <c r="AU332" s="148"/>
      <c r="AV332" s="148"/>
      <c r="AW332" s="148"/>
      <c r="AX332" s="148"/>
      <c r="AY332" s="148"/>
      <c r="AZ332" s="148"/>
      <c r="BA332" s="148"/>
      <c r="BB332" s="148"/>
      <c r="BC332" s="148"/>
      <c r="BD332" s="148"/>
      <c r="BE332" s="148"/>
      <c r="BF332" s="148"/>
      <c r="BG332" s="148"/>
      <c r="BH332" s="148"/>
      <c r="BI332" s="148"/>
      <c r="BJ332" s="148"/>
      <c r="BK332" s="148"/>
      <c r="BL332" s="148"/>
      <c r="BM332" s="148"/>
      <c r="BN332" s="148"/>
      <c r="BO332" s="148"/>
      <c r="BP332" s="148"/>
      <c r="BQ332" s="148"/>
      <c r="BR332" s="148"/>
      <c r="BS332" s="148"/>
      <c r="BT332" s="148"/>
      <c r="BU332" s="148"/>
      <c r="BV332" s="148"/>
      <c r="BW332" s="148"/>
      <c r="BX332" s="148"/>
      <c r="BY332" s="148"/>
      <c r="BZ332" s="148"/>
      <c r="CA332" s="148"/>
      <c r="CB332" s="148"/>
      <c r="CC332" s="148"/>
      <c r="CD332" s="148"/>
      <c r="CE332" s="148"/>
      <c r="CF332" s="148"/>
      <c r="CG332" s="148"/>
      <c r="CH332" s="148"/>
      <c r="CI332" s="148"/>
      <c r="CJ332" s="148"/>
      <c r="CK332" s="148"/>
      <c r="CL332" s="148"/>
      <c r="CM332" s="148"/>
      <c r="CN332" s="148"/>
      <c r="CO332" s="148"/>
      <c r="CP332" s="148"/>
      <c r="CQ332" s="148"/>
      <c r="CR332" s="148"/>
      <c r="CS332" s="148"/>
      <c r="CT332" s="148"/>
      <c r="CU332" s="148"/>
      <c r="CV332" s="148"/>
      <c r="CW332" s="148"/>
      <c r="CX332" s="148"/>
      <c r="CY332" s="148"/>
      <c r="CZ332" s="148"/>
      <c r="DA332" s="148"/>
      <c r="DB332" s="148"/>
      <c r="DC332" s="148"/>
      <c r="DD332" s="148"/>
      <c r="DE332" s="148"/>
      <c r="DF332" s="148"/>
      <c r="DG332" s="148"/>
      <c r="DH332" s="148"/>
      <c r="DI332" s="148"/>
      <c r="DJ332" s="148"/>
      <c r="DK332" s="148"/>
      <c r="DL332" s="148"/>
      <c r="DM332" s="148"/>
      <c r="DN332" s="148"/>
      <c r="DO332" s="148"/>
      <c r="DP332" s="148"/>
      <c r="DQ332" s="148"/>
      <c r="DR332" s="148"/>
      <c r="DS332" s="148"/>
      <c r="DT332" s="148"/>
      <c r="DU332" s="148"/>
      <c r="DV332" s="148"/>
      <c r="DW332" s="148"/>
      <c r="DX332" s="148"/>
      <c r="DY332" s="148"/>
      <c r="DZ332" s="148"/>
      <c r="EA332" s="148"/>
      <c r="EB332" s="148"/>
      <c r="EC332" s="148"/>
      <c r="ED332" s="148"/>
      <c r="EE332" s="148"/>
      <c r="EF332" s="148"/>
      <c r="EG332" s="148"/>
      <c r="EH332" s="148"/>
    </row>
    <row r="333" spans="1:138">
      <c r="A333" s="1127"/>
      <c r="B333" s="1127"/>
      <c r="C333" s="1127"/>
      <c r="D333" s="1127"/>
      <c r="E333" s="1127"/>
      <c r="F333" s="1138"/>
    </row>
    <row r="334" spans="1:138" ht="132" customHeight="1">
      <c r="A334" s="1145" t="s">
        <v>637</v>
      </c>
      <c r="B334" s="142" t="s">
        <v>650</v>
      </c>
      <c r="C334" s="1135"/>
      <c r="D334" s="1135"/>
      <c r="E334" s="1135"/>
      <c r="F334" s="1135"/>
    </row>
    <row r="335" spans="1:138" ht="17.25" customHeight="1">
      <c r="A335" s="1145"/>
      <c r="B335" s="562" t="s">
        <v>1479</v>
      </c>
      <c r="C335" s="411" t="s">
        <v>1422</v>
      </c>
      <c r="D335" s="263">
        <v>1000</v>
      </c>
      <c r="E335" s="275"/>
      <c r="F335" s="133">
        <f>D335*E335</f>
        <v>0</v>
      </c>
    </row>
    <row r="336" spans="1:138" ht="38.25" customHeight="1">
      <c r="A336" s="1124" t="s">
        <v>638</v>
      </c>
      <c r="B336" s="714" t="s">
        <v>431</v>
      </c>
      <c r="C336" s="873"/>
      <c r="D336" s="842"/>
      <c r="E336" s="842"/>
      <c r="F336" s="843"/>
      <c r="G336" s="148"/>
      <c r="H336" s="148"/>
      <c r="I336" s="148"/>
      <c r="J336" s="148"/>
      <c r="K336" s="148"/>
      <c r="L336" s="148"/>
    </row>
    <row r="337" spans="1:138" ht="16.5" customHeight="1">
      <c r="A337" s="1125"/>
      <c r="B337" s="713" t="s">
        <v>663</v>
      </c>
      <c r="C337" s="361" t="s">
        <v>4</v>
      </c>
      <c r="D337" s="263">
        <v>160</v>
      </c>
      <c r="E337" s="275"/>
      <c r="F337" s="133">
        <f>D337*E337</f>
        <v>0</v>
      </c>
    </row>
    <row r="338" spans="1:138">
      <c r="A338" s="1127"/>
      <c r="B338" s="1127"/>
      <c r="C338" s="1127"/>
      <c r="D338" s="1127"/>
      <c r="E338" s="1127"/>
      <c r="F338" s="1138"/>
    </row>
    <row r="339" spans="1:138" s="33" customFormat="1" ht="15" customHeight="1">
      <c r="A339" s="69" t="s">
        <v>636</v>
      </c>
      <c r="B339" s="149" t="s">
        <v>299</v>
      </c>
      <c r="C339" s="150"/>
      <c r="D339" s="264"/>
      <c r="E339" s="279"/>
      <c r="F339" s="722">
        <f>SUM(F334:F337)</f>
        <v>0</v>
      </c>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8"/>
      <c r="AL339" s="148"/>
      <c r="AM339" s="148"/>
      <c r="AN339" s="148"/>
      <c r="AO339" s="148"/>
      <c r="AP339" s="148"/>
      <c r="AQ339" s="148"/>
      <c r="AR339" s="148"/>
      <c r="AS339" s="148"/>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N339" s="148"/>
      <c r="BO339" s="148"/>
      <c r="BP339" s="148"/>
      <c r="BQ339" s="148"/>
      <c r="BR339" s="148"/>
      <c r="BS339" s="148"/>
      <c r="BT339" s="148"/>
      <c r="BU339" s="148"/>
      <c r="BV339" s="148"/>
      <c r="BW339" s="148"/>
      <c r="BX339" s="148"/>
      <c r="BY339" s="148"/>
      <c r="BZ339" s="148"/>
      <c r="CA339" s="148"/>
      <c r="CB339" s="148"/>
      <c r="CC339" s="148"/>
      <c r="CD339" s="148"/>
      <c r="CE339" s="148"/>
      <c r="CF339" s="148"/>
      <c r="CG339" s="148"/>
      <c r="CH339" s="148"/>
      <c r="CI339" s="148"/>
      <c r="CJ339" s="148"/>
      <c r="CK339" s="148"/>
      <c r="CL339" s="148"/>
      <c r="CM339" s="148"/>
      <c r="CN339" s="148"/>
      <c r="CO339" s="148"/>
      <c r="CP339" s="148"/>
      <c r="CQ339" s="148"/>
      <c r="CR339" s="148"/>
      <c r="CS339" s="148"/>
      <c r="CT339" s="148"/>
      <c r="CU339" s="148"/>
      <c r="CV339" s="148"/>
      <c r="CW339" s="148"/>
      <c r="CX339" s="148"/>
      <c r="CY339" s="148"/>
      <c r="CZ339" s="148"/>
      <c r="DA339" s="148"/>
      <c r="DB339" s="148"/>
      <c r="DC339" s="148"/>
      <c r="DD339" s="148"/>
      <c r="DE339" s="148"/>
      <c r="DF339" s="148"/>
      <c r="DG339" s="148"/>
      <c r="DH339" s="148"/>
      <c r="DI339" s="148"/>
      <c r="DJ339" s="148"/>
      <c r="DK339" s="148"/>
      <c r="DL339" s="148"/>
      <c r="DM339" s="148"/>
      <c r="DN339" s="148"/>
      <c r="DO339" s="148"/>
      <c r="DP339" s="148"/>
      <c r="DQ339" s="148"/>
      <c r="DR339" s="148"/>
      <c r="DS339" s="148"/>
      <c r="DT339" s="148"/>
      <c r="DU339" s="148"/>
      <c r="DV339" s="148"/>
      <c r="DW339" s="148"/>
      <c r="DX339" s="148"/>
      <c r="DY339" s="148"/>
      <c r="DZ339" s="148"/>
      <c r="EA339" s="148"/>
      <c r="EB339" s="148"/>
      <c r="EC339" s="148"/>
      <c r="ED339" s="148"/>
      <c r="EE339" s="148"/>
      <c r="EF339" s="148"/>
      <c r="EG339" s="148"/>
      <c r="EH339" s="148"/>
    </row>
    <row r="340" spans="1:138">
      <c r="A340" s="1127"/>
      <c r="B340" s="1127"/>
      <c r="C340" s="1127"/>
      <c r="D340" s="1127"/>
      <c r="E340" s="1127"/>
      <c r="F340" s="1138"/>
      <c r="G340" s="203"/>
      <c r="H340" s="203"/>
      <c r="I340" s="203"/>
      <c r="J340" s="203"/>
      <c r="K340" s="203"/>
      <c r="L340" s="203"/>
    </row>
    <row r="341" spans="1:138" ht="15" customHeight="1">
      <c r="A341" s="138" t="s">
        <v>507</v>
      </c>
      <c r="B341" s="29" t="s">
        <v>300</v>
      </c>
      <c r="C341" s="28"/>
      <c r="D341" s="269"/>
      <c r="E341" s="278"/>
      <c r="F341" s="722">
        <f>SUM(F339+F330+F301)</f>
        <v>0</v>
      </c>
    </row>
    <row r="342" spans="1:138" s="32" customFormat="1">
      <c r="A342" s="1127"/>
      <c r="B342" s="1127"/>
      <c r="C342" s="1127"/>
      <c r="D342" s="1127"/>
      <c r="E342" s="1127"/>
      <c r="F342" s="1138"/>
      <c r="G342" s="193"/>
      <c r="H342" s="193"/>
      <c r="I342" s="193"/>
      <c r="J342" s="193"/>
      <c r="K342" s="193"/>
      <c r="L342" s="19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c r="AL342" s="203"/>
      <c r="AM342" s="203"/>
      <c r="AN342" s="203"/>
      <c r="AO342" s="203"/>
      <c r="AP342" s="203"/>
      <c r="AQ342" s="203"/>
      <c r="AR342" s="203"/>
      <c r="AS342" s="203"/>
      <c r="AT342" s="203"/>
      <c r="AU342" s="203"/>
      <c r="AV342" s="203"/>
      <c r="AW342" s="203"/>
      <c r="AX342" s="203"/>
      <c r="AY342" s="203"/>
      <c r="AZ342" s="203"/>
      <c r="BA342" s="203"/>
      <c r="BB342" s="203"/>
      <c r="BC342" s="203"/>
      <c r="BD342" s="203"/>
      <c r="BE342" s="203"/>
      <c r="BF342" s="203"/>
      <c r="BG342" s="203"/>
      <c r="BH342" s="203"/>
      <c r="BI342" s="203"/>
      <c r="BJ342" s="203"/>
      <c r="BK342" s="203"/>
      <c r="BL342" s="203"/>
      <c r="BM342" s="203"/>
      <c r="BN342" s="203"/>
      <c r="BO342" s="203"/>
      <c r="BP342" s="203"/>
      <c r="BQ342" s="203"/>
      <c r="BR342" s="203"/>
      <c r="BS342" s="203"/>
      <c r="BT342" s="203"/>
      <c r="BU342" s="203"/>
      <c r="BV342" s="203"/>
      <c r="BW342" s="203"/>
      <c r="BX342" s="203"/>
      <c r="BY342" s="203"/>
      <c r="BZ342" s="203"/>
      <c r="CA342" s="203"/>
      <c r="CB342" s="203"/>
      <c r="CC342" s="203"/>
      <c r="CD342" s="203"/>
      <c r="CE342" s="203"/>
      <c r="CF342" s="203"/>
      <c r="CG342" s="203"/>
      <c r="CH342" s="203"/>
      <c r="CI342" s="203"/>
      <c r="CJ342" s="203"/>
      <c r="CK342" s="203"/>
      <c r="CL342" s="203"/>
      <c r="CM342" s="203"/>
      <c r="CN342" s="203"/>
      <c r="CO342" s="203"/>
      <c r="CP342" s="203"/>
      <c r="CQ342" s="203"/>
      <c r="CR342" s="203"/>
      <c r="CS342" s="203"/>
      <c r="CT342" s="203"/>
      <c r="CU342" s="203"/>
      <c r="CV342" s="203"/>
      <c r="CW342" s="203"/>
      <c r="CX342" s="203"/>
      <c r="CY342" s="203"/>
      <c r="CZ342" s="203"/>
      <c r="DA342" s="203"/>
      <c r="DB342" s="203"/>
      <c r="DC342" s="203"/>
      <c r="DD342" s="203"/>
      <c r="DE342" s="203"/>
      <c r="DF342" s="203"/>
      <c r="DG342" s="203"/>
      <c r="DH342" s="203"/>
      <c r="DI342" s="203"/>
      <c r="DJ342" s="203"/>
      <c r="DK342" s="203"/>
      <c r="DL342" s="203"/>
      <c r="DM342" s="203"/>
      <c r="DN342" s="203"/>
      <c r="DO342" s="203"/>
      <c r="DP342" s="203"/>
      <c r="DQ342" s="203"/>
      <c r="DR342" s="203"/>
      <c r="DS342" s="203"/>
      <c r="DT342" s="203"/>
      <c r="DU342" s="203"/>
      <c r="DV342" s="203"/>
      <c r="DW342" s="203"/>
      <c r="DX342" s="203"/>
      <c r="DY342" s="203"/>
      <c r="DZ342" s="203"/>
      <c r="EA342" s="203"/>
      <c r="EB342" s="203"/>
      <c r="EC342" s="203"/>
      <c r="ED342" s="203"/>
      <c r="EE342" s="203"/>
      <c r="EF342" s="203"/>
      <c r="EG342" s="203"/>
      <c r="EH342" s="203"/>
    </row>
    <row r="343" spans="1:138" ht="15" customHeight="1">
      <c r="A343" s="138" t="s">
        <v>520</v>
      </c>
      <c r="B343" s="29" t="s">
        <v>301</v>
      </c>
      <c r="C343" s="28"/>
      <c r="D343" s="269"/>
      <c r="E343" s="278"/>
      <c r="F343" s="30"/>
    </row>
    <row r="344" spans="1:138">
      <c r="A344" s="1145"/>
      <c r="B344" s="1145"/>
      <c r="C344" s="1145"/>
      <c r="D344" s="1145"/>
      <c r="E344" s="1145"/>
      <c r="F344" s="1145"/>
    </row>
    <row r="345" spans="1:138" ht="53.25" customHeight="1">
      <c r="A345" s="1126" t="s">
        <v>1169</v>
      </c>
      <c r="B345" s="706" t="s">
        <v>648</v>
      </c>
      <c r="C345" s="1135"/>
      <c r="D345" s="1135"/>
      <c r="E345" s="1135"/>
      <c r="F345" s="1135"/>
    </row>
    <row r="346" spans="1:138" ht="14.25" customHeight="1">
      <c r="A346" s="1125"/>
      <c r="B346" s="695" t="s">
        <v>875</v>
      </c>
      <c r="C346" s="405" t="s">
        <v>136</v>
      </c>
      <c r="D346" s="263">
        <v>1</v>
      </c>
      <c r="E346" s="275"/>
      <c r="F346" s="133">
        <f>D346*E346</f>
        <v>0</v>
      </c>
    </row>
    <row r="347" spans="1:138" ht="41.25" customHeight="1">
      <c r="A347" s="1124" t="s">
        <v>1170</v>
      </c>
      <c r="B347" s="712" t="s">
        <v>649</v>
      </c>
      <c r="C347" s="1135"/>
      <c r="D347" s="1135"/>
      <c r="E347" s="1135"/>
      <c r="F347" s="1135"/>
    </row>
    <row r="348" spans="1:138" ht="15.75" customHeight="1">
      <c r="A348" s="1125"/>
      <c r="B348" s="710" t="s">
        <v>663</v>
      </c>
      <c r="C348" s="147" t="s">
        <v>4</v>
      </c>
      <c r="D348" s="263">
        <v>1</v>
      </c>
      <c r="E348" s="275"/>
      <c r="F348" s="133">
        <f>D348*E348</f>
        <v>0</v>
      </c>
    </row>
    <row r="349" spans="1:138" ht="78.75" customHeight="1">
      <c r="A349" s="1124" t="s">
        <v>1171</v>
      </c>
      <c r="B349" s="598" t="s">
        <v>1192</v>
      </c>
      <c r="C349" s="1135"/>
      <c r="D349" s="1135"/>
      <c r="E349" s="1135"/>
      <c r="F349" s="1135"/>
    </row>
    <row r="350" spans="1:138" ht="14.25" customHeight="1">
      <c r="A350" s="1125"/>
      <c r="B350" s="695" t="s">
        <v>875</v>
      </c>
      <c r="C350" s="361" t="s">
        <v>136</v>
      </c>
      <c r="D350" s="263">
        <v>1</v>
      </c>
      <c r="E350" s="275"/>
      <c r="F350" s="133">
        <f>D350*E350</f>
        <v>0</v>
      </c>
    </row>
    <row r="351" spans="1:138" ht="25.5">
      <c r="A351" s="1124" t="s">
        <v>1172</v>
      </c>
      <c r="B351" s="664" t="s">
        <v>1477</v>
      </c>
      <c r="C351" s="1135"/>
      <c r="D351" s="1135"/>
      <c r="E351" s="1135"/>
      <c r="F351" s="1135"/>
    </row>
    <row r="352" spans="1:138" ht="15" customHeight="1">
      <c r="A352" s="1125"/>
      <c r="B352" s="562" t="s">
        <v>1478</v>
      </c>
      <c r="C352" s="411" t="s">
        <v>1422</v>
      </c>
      <c r="D352" s="263">
        <v>30</v>
      </c>
      <c r="E352" s="275"/>
      <c r="F352" s="133">
        <f>D352*E352</f>
        <v>0</v>
      </c>
      <c r="G352" s="207"/>
      <c r="H352" s="207"/>
      <c r="I352" s="207"/>
      <c r="J352" s="207"/>
      <c r="K352" s="207"/>
      <c r="L352" s="207"/>
    </row>
    <row r="353" spans="1:139">
      <c r="A353" s="1145"/>
      <c r="B353" s="1145"/>
      <c r="C353" s="1145"/>
      <c r="D353" s="1145"/>
      <c r="E353" s="1145"/>
      <c r="F353" s="1145"/>
      <c r="G353" s="208"/>
      <c r="H353" s="208"/>
      <c r="I353" s="208"/>
      <c r="J353" s="208"/>
      <c r="K353" s="208"/>
      <c r="L353" s="208"/>
    </row>
    <row r="354" spans="1:139" ht="15" customHeight="1">
      <c r="A354" s="139" t="s">
        <v>520</v>
      </c>
      <c r="B354" s="29" t="s">
        <v>302</v>
      </c>
      <c r="C354" s="29"/>
      <c r="D354" s="270"/>
      <c r="E354" s="280"/>
      <c r="F354" s="720">
        <f>SUM(F346:F352)</f>
        <v>0</v>
      </c>
    </row>
    <row r="355" spans="1:139" s="31" customFormat="1">
      <c r="A355" s="1145"/>
      <c r="B355" s="1145"/>
      <c r="C355" s="1145"/>
      <c r="D355" s="1145"/>
      <c r="E355" s="1145"/>
      <c r="F355" s="1145"/>
      <c r="G355" s="193"/>
      <c r="H355" s="193"/>
      <c r="I355" s="193"/>
      <c r="J355" s="193"/>
      <c r="K355" s="193"/>
      <c r="L355" s="193"/>
      <c r="M355" s="208"/>
      <c r="N355" s="208"/>
      <c r="O355" s="208"/>
      <c r="P355" s="208"/>
      <c r="Q355" s="208"/>
      <c r="R355" s="208"/>
      <c r="S355" s="208"/>
      <c r="T355" s="208"/>
      <c r="U355" s="208"/>
      <c r="V355" s="208"/>
      <c r="W355" s="208"/>
      <c r="X355" s="208"/>
      <c r="Y355" s="208"/>
      <c r="Z355" s="208"/>
      <c r="AA355" s="208"/>
      <c r="AB355" s="208"/>
      <c r="AC355" s="208"/>
      <c r="AD355" s="208"/>
      <c r="AE355" s="208"/>
      <c r="AF355" s="208"/>
      <c r="AG355" s="208"/>
      <c r="AH355" s="208"/>
      <c r="AI355" s="208"/>
      <c r="AJ355" s="208"/>
      <c r="AK355" s="208"/>
      <c r="AL355" s="208"/>
      <c r="AM355" s="208"/>
      <c r="AN355" s="208"/>
      <c r="AO355" s="208"/>
      <c r="AP355" s="208"/>
      <c r="AQ355" s="208"/>
      <c r="AR355" s="208"/>
      <c r="AS355" s="208"/>
      <c r="AT355" s="208"/>
      <c r="AU355" s="208"/>
      <c r="AV355" s="208"/>
      <c r="AW355" s="208"/>
      <c r="AX355" s="208"/>
      <c r="AY355" s="208"/>
      <c r="AZ355" s="208"/>
      <c r="BA355" s="208"/>
      <c r="BB355" s="208"/>
      <c r="BC355" s="208"/>
      <c r="BD355" s="208"/>
      <c r="BE355" s="208"/>
      <c r="BF355" s="208"/>
      <c r="BG355" s="208"/>
      <c r="BH355" s="208"/>
      <c r="BI355" s="208"/>
      <c r="BJ355" s="208"/>
      <c r="BK355" s="208"/>
      <c r="BL355" s="208"/>
      <c r="BM355" s="208"/>
      <c r="BN355" s="208"/>
      <c r="BO355" s="208"/>
      <c r="BP355" s="208"/>
      <c r="BQ355" s="208"/>
      <c r="BR355" s="208"/>
      <c r="BS355" s="208"/>
      <c r="BT355" s="208"/>
      <c r="BU355" s="208"/>
      <c r="BV355" s="208"/>
      <c r="BW355" s="208"/>
      <c r="BX355" s="208"/>
      <c r="BY355" s="208"/>
      <c r="BZ355" s="208"/>
      <c r="CA355" s="208"/>
      <c r="CB355" s="208"/>
      <c r="CC355" s="208"/>
      <c r="CD355" s="208"/>
      <c r="CE355" s="208"/>
      <c r="CF355" s="208"/>
      <c r="CG355" s="208"/>
      <c r="CH355" s="208"/>
      <c r="CI355" s="208"/>
      <c r="CJ355" s="208"/>
      <c r="CK355" s="208"/>
      <c r="CL355" s="208"/>
      <c r="CM355" s="208"/>
      <c r="CN355" s="208"/>
      <c r="CO355" s="208"/>
      <c r="CP355" s="208"/>
      <c r="CQ355" s="208"/>
      <c r="CR355" s="208"/>
      <c r="CS355" s="208"/>
      <c r="CT355" s="208"/>
      <c r="CU355" s="208"/>
      <c r="CV355" s="208"/>
      <c r="CW355" s="208"/>
      <c r="CX355" s="208"/>
      <c r="CY355" s="208"/>
      <c r="CZ355" s="208"/>
      <c r="DA355" s="208"/>
      <c r="DB355" s="208"/>
      <c r="DC355" s="208"/>
      <c r="DD355" s="208"/>
      <c r="DE355" s="208"/>
      <c r="DF355" s="208"/>
      <c r="DG355" s="208"/>
      <c r="DH355" s="208"/>
      <c r="DI355" s="208"/>
      <c r="DJ355" s="208"/>
      <c r="DK355" s="208"/>
      <c r="DL355" s="208"/>
      <c r="DM355" s="208"/>
      <c r="DN355" s="208"/>
      <c r="DO355" s="208"/>
      <c r="DP355" s="208"/>
      <c r="DQ355" s="208"/>
      <c r="DR355" s="208"/>
      <c r="DS355" s="208"/>
      <c r="DT355" s="208"/>
      <c r="DU355" s="208"/>
      <c r="DV355" s="208"/>
      <c r="DW355" s="208"/>
      <c r="DX355" s="208"/>
      <c r="DY355" s="208"/>
      <c r="DZ355" s="208"/>
      <c r="EA355" s="208"/>
      <c r="EB355" s="208"/>
      <c r="EC355" s="208"/>
      <c r="ED355" s="208"/>
      <c r="EE355" s="208"/>
      <c r="EF355" s="208"/>
      <c r="EG355" s="208"/>
      <c r="EH355" s="208"/>
      <c r="EI355" s="206"/>
    </row>
    <row r="356" spans="1:139" ht="15" customHeight="1">
      <c r="A356" s="138" t="s">
        <v>521</v>
      </c>
      <c r="B356" s="29" t="s">
        <v>303</v>
      </c>
      <c r="C356" s="28"/>
      <c r="D356" s="269"/>
      <c r="E356" s="278"/>
      <c r="F356" s="30"/>
    </row>
    <row r="357" spans="1:139">
      <c r="A357" s="1145"/>
      <c r="B357" s="1145"/>
      <c r="C357" s="1145"/>
      <c r="D357" s="1145"/>
      <c r="E357" s="1145"/>
      <c r="F357" s="1145"/>
    </row>
    <row r="358" spans="1:139">
      <c r="A358" s="1132" t="s">
        <v>522</v>
      </c>
      <c r="B358" s="563" t="s">
        <v>304</v>
      </c>
      <c r="C358" s="1139"/>
      <c r="D358" s="1140"/>
      <c r="E358" s="1140"/>
      <c r="F358" s="1141"/>
    </row>
    <row r="359" spans="1:139" ht="15" customHeight="1">
      <c r="A359" s="1171"/>
      <c r="B359" s="564" t="s">
        <v>1481</v>
      </c>
      <c r="C359" s="1142"/>
      <c r="D359" s="1143"/>
      <c r="E359" s="1143"/>
      <c r="F359" s="1144"/>
    </row>
    <row r="360" spans="1:139" ht="29.25" customHeight="1">
      <c r="A360" s="1171"/>
      <c r="B360" s="562" t="s">
        <v>1480</v>
      </c>
      <c r="C360" s="146" t="s">
        <v>1423</v>
      </c>
      <c r="D360" s="263">
        <v>340</v>
      </c>
      <c r="E360" s="294"/>
      <c r="F360" s="133">
        <f>D360*E360</f>
        <v>0</v>
      </c>
    </row>
    <row r="361" spans="1:139" ht="12.75" customHeight="1">
      <c r="A361" s="1132" t="s">
        <v>523</v>
      </c>
      <c r="B361" s="563" t="s">
        <v>304</v>
      </c>
      <c r="C361" s="1139"/>
      <c r="D361" s="1140"/>
      <c r="E361" s="1140"/>
      <c r="F361" s="1141"/>
    </row>
    <row r="362" spans="1:139" ht="14.25" customHeight="1">
      <c r="A362" s="1171"/>
      <c r="B362" s="564" t="s">
        <v>1482</v>
      </c>
      <c r="C362" s="1142"/>
      <c r="D362" s="1143"/>
      <c r="E362" s="1143"/>
      <c r="F362" s="1144"/>
    </row>
    <row r="363" spans="1:139" ht="30" customHeight="1">
      <c r="A363" s="1171"/>
      <c r="B363" s="562" t="s">
        <v>1480</v>
      </c>
      <c r="C363" s="404" t="s">
        <v>1423</v>
      </c>
      <c r="D363" s="263">
        <v>350</v>
      </c>
      <c r="E363" s="294"/>
      <c r="F363" s="133">
        <f>D363*E363</f>
        <v>0</v>
      </c>
    </row>
    <row r="364" spans="1:139" ht="12.75" customHeight="1">
      <c r="A364" s="1132" t="s">
        <v>524</v>
      </c>
      <c r="B364" s="563" t="s">
        <v>304</v>
      </c>
      <c r="C364" s="1139"/>
      <c r="D364" s="1140"/>
      <c r="E364" s="1140"/>
      <c r="F364" s="1141"/>
    </row>
    <row r="365" spans="1:139">
      <c r="A365" s="1171"/>
      <c r="B365" s="564" t="s">
        <v>1483</v>
      </c>
      <c r="C365" s="1142"/>
      <c r="D365" s="1143"/>
      <c r="E365" s="1143"/>
      <c r="F365" s="1144"/>
    </row>
    <row r="366" spans="1:139" ht="28.5" customHeight="1">
      <c r="A366" s="1133"/>
      <c r="B366" s="562" t="s">
        <v>1480</v>
      </c>
      <c r="C366" s="404" t="s">
        <v>1423</v>
      </c>
      <c r="D366" s="263">
        <v>100</v>
      </c>
      <c r="E366" s="294"/>
      <c r="F366" s="133">
        <f>D366*E366</f>
        <v>0</v>
      </c>
    </row>
    <row r="367" spans="1:139" ht="25.5" customHeight="1">
      <c r="A367" s="1132" t="s">
        <v>525</v>
      </c>
      <c r="B367" s="563" t="s">
        <v>305</v>
      </c>
      <c r="C367" s="1139"/>
      <c r="D367" s="1140"/>
      <c r="E367" s="1140"/>
      <c r="F367" s="1141"/>
    </row>
    <row r="368" spans="1:139">
      <c r="A368" s="1171"/>
      <c r="B368" s="564" t="s">
        <v>1484</v>
      </c>
      <c r="C368" s="1142"/>
      <c r="D368" s="1143"/>
      <c r="E368" s="1143"/>
      <c r="F368" s="1144"/>
    </row>
    <row r="369" spans="1:6" ht="30" customHeight="1">
      <c r="A369" s="1133"/>
      <c r="B369" s="562" t="s">
        <v>1480</v>
      </c>
      <c r="C369" s="404" t="s">
        <v>1423</v>
      </c>
      <c r="D369" s="263">
        <v>1.5</v>
      </c>
      <c r="E369" s="294"/>
      <c r="F369" s="133">
        <f>D369*E369</f>
        <v>0</v>
      </c>
    </row>
    <row r="370" spans="1:6" ht="25.5">
      <c r="A370" s="1132" t="s">
        <v>526</v>
      </c>
      <c r="B370" s="563" t="s">
        <v>305</v>
      </c>
      <c r="C370" s="1139"/>
      <c r="D370" s="1140"/>
      <c r="E370" s="1140"/>
      <c r="F370" s="1141"/>
    </row>
    <row r="371" spans="1:6">
      <c r="A371" s="1171"/>
      <c r="B371" s="564" t="s">
        <v>1485</v>
      </c>
      <c r="C371" s="1142"/>
      <c r="D371" s="1143"/>
      <c r="E371" s="1143"/>
      <c r="F371" s="1144"/>
    </row>
    <row r="372" spans="1:6" ht="30" customHeight="1">
      <c r="A372" s="1171"/>
      <c r="B372" s="562" t="s">
        <v>1480</v>
      </c>
      <c r="C372" s="404" t="s">
        <v>1423</v>
      </c>
      <c r="D372" s="263">
        <v>1.5</v>
      </c>
      <c r="E372" s="294"/>
      <c r="F372" s="133">
        <f>D372*E372</f>
        <v>0</v>
      </c>
    </row>
    <row r="373" spans="1:6" ht="25.5">
      <c r="A373" s="1132" t="s">
        <v>527</v>
      </c>
      <c r="B373" s="565" t="s">
        <v>306</v>
      </c>
      <c r="C373" s="1139"/>
      <c r="D373" s="1140"/>
      <c r="E373" s="1140"/>
      <c r="F373" s="1141"/>
    </row>
    <row r="374" spans="1:6">
      <c r="A374" s="1171"/>
      <c r="B374" s="682" t="s">
        <v>1486</v>
      </c>
      <c r="C374" s="1142"/>
      <c r="D374" s="1143"/>
      <c r="E374" s="1143"/>
      <c r="F374" s="1144"/>
    </row>
    <row r="375" spans="1:6" ht="30" customHeight="1">
      <c r="A375" s="1133"/>
      <c r="B375" s="562" t="s">
        <v>1480</v>
      </c>
      <c r="C375" s="404" t="s">
        <v>1423</v>
      </c>
      <c r="D375" s="263">
        <v>22.5</v>
      </c>
      <c r="E375" s="294"/>
      <c r="F375" s="133">
        <f>D375*E375</f>
        <v>0</v>
      </c>
    </row>
    <row r="376" spans="1:6" ht="25.5">
      <c r="A376" s="1132" t="s">
        <v>528</v>
      </c>
      <c r="B376" s="565" t="s">
        <v>307</v>
      </c>
      <c r="C376" s="1139"/>
      <c r="D376" s="1140"/>
      <c r="E376" s="1140"/>
      <c r="F376" s="1141"/>
    </row>
    <row r="377" spans="1:6">
      <c r="A377" s="1171"/>
      <c r="B377" s="682" t="s">
        <v>1487</v>
      </c>
      <c r="C377" s="1142"/>
      <c r="D377" s="1143"/>
      <c r="E377" s="1143"/>
      <c r="F377" s="1144"/>
    </row>
    <row r="378" spans="1:6" ht="28.5" customHeight="1">
      <c r="A378" s="1133"/>
      <c r="B378" s="562" t="s">
        <v>1480</v>
      </c>
      <c r="C378" s="404" t="s">
        <v>1423</v>
      </c>
      <c r="D378" s="263">
        <v>1.5</v>
      </c>
      <c r="E378" s="294"/>
      <c r="F378" s="133">
        <f>D378*E378</f>
        <v>0</v>
      </c>
    </row>
    <row r="379" spans="1:6" ht="20.25" customHeight="1">
      <c r="A379" s="1132" t="s">
        <v>529</v>
      </c>
      <c r="B379" s="598" t="s">
        <v>1475</v>
      </c>
      <c r="C379" s="873"/>
      <c r="D379" s="842"/>
      <c r="E379" s="842"/>
      <c r="F379" s="843"/>
    </row>
    <row r="380" spans="1:6" ht="18" customHeight="1">
      <c r="A380" s="1171"/>
      <c r="B380" s="695" t="s">
        <v>1476</v>
      </c>
      <c r="C380" s="146" t="s">
        <v>1053</v>
      </c>
      <c r="D380" s="263">
        <v>800</v>
      </c>
      <c r="E380" s="294"/>
      <c r="F380" s="133">
        <f>D380*E380</f>
        <v>0</v>
      </c>
    </row>
    <row r="381" spans="1:6" ht="57.75" customHeight="1">
      <c r="A381" s="1132" t="s">
        <v>530</v>
      </c>
      <c r="B381" s="598" t="s">
        <v>308</v>
      </c>
      <c r="C381" s="873"/>
      <c r="D381" s="842"/>
      <c r="E381" s="842"/>
      <c r="F381" s="843"/>
    </row>
    <row r="382" spans="1:6" ht="18.75" customHeight="1">
      <c r="A382" s="1171"/>
      <c r="B382" s="695" t="s">
        <v>1469</v>
      </c>
      <c r="C382" s="404" t="s">
        <v>1423</v>
      </c>
      <c r="D382" s="263">
        <v>270</v>
      </c>
      <c r="E382" s="294"/>
      <c r="F382" s="133">
        <f>D382*E382</f>
        <v>0</v>
      </c>
    </row>
    <row r="383" spans="1:6" ht="96" customHeight="1">
      <c r="A383" s="1132" t="s">
        <v>639</v>
      </c>
      <c r="B383" s="598" t="s">
        <v>1474</v>
      </c>
      <c r="C383" s="873"/>
      <c r="D383" s="842"/>
      <c r="E383" s="842"/>
      <c r="F383" s="843"/>
    </row>
    <row r="384" spans="1:6" ht="17.25" customHeight="1">
      <c r="A384" s="1171"/>
      <c r="B384" s="695" t="s">
        <v>1473</v>
      </c>
      <c r="C384" s="146" t="s">
        <v>4</v>
      </c>
      <c r="D384" s="263">
        <v>66</v>
      </c>
      <c r="E384" s="294"/>
      <c r="F384" s="133">
        <f>D384*E384</f>
        <v>0</v>
      </c>
    </row>
    <row r="385" spans="1:138" ht="83.25" customHeight="1">
      <c r="A385" s="1132" t="s">
        <v>640</v>
      </c>
      <c r="B385" s="598" t="s">
        <v>1180</v>
      </c>
      <c r="C385" s="873"/>
      <c r="D385" s="842"/>
      <c r="E385" s="842"/>
      <c r="F385" s="843"/>
    </row>
    <row r="386" spans="1:138" ht="18.75" customHeight="1">
      <c r="A386" s="1171"/>
      <c r="B386" s="695" t="s">
        <v>663</v>
      </c>
      <c r="C386" s="146" t="s">
        <v>4</v>
      </c>
      <c r="D386" s="263">
        <v>2</v>
      </c>
      <c r="E386" s="294"/>
      <c r="F386" s="133">
        <f>D386*E386</f>
        <v>0</v>
      </c>
    </row>
    <row r="387" spans="1:138" ht="81" customHeight="1">
      <c r="A387" s="1132" t="s">
        <v>641</v>
      </c>
      <c r="B387" s="598" t="s">
        <v>309</v>
      </c>
      <c r="C387" s="873"/>
      <c r="D387" s="842"/>
      <c r="E387" s="842"/>
      <c r="F387" s="843"/>
    </row>
    <row r="388" spans="1:138" ht="16.5" customHeight="1">
      <c r="A388" s="1171"/>
      <c r="B388" s="695" t="s">
        <v>663</v>
      </c>
      <c r="C388" s="146" t="s">
        <v>4</v>
      </c>
      <c r="D388" s="263">
        <v>2</v>
      </c>
      <c r="E388" s="294"/>
      <c r="F388" s="133">
        <f>D388*E388</f>
        <v>0</v>
      </c>
    </row>
    <row r="389" spans="1:138" ht="31.5" customHeight="1">
      <c r="A389" s="1132" t="s">
        <v>642</v>
      </c>
      <c r="B389" s="598" t="s">
        <v>310</v>
      </c>
      <c r="C389" s="873"/>
      <c r="D389" s="842"/>
      <c r="E389" s="842"/>
      <c r="F389" s="843"/>
    </row>
    <row r="390" spans="1:138" ht="16.5" customHeight="1">
      <c r="A390" s="1171"/>
      <c r="B390" s="695" t="s">
        <v>1472</v>
      </c>
      <c r="C390" s="146" t="s">
        <v>1422</v>
      </c>
      <c r="D390" s="263">
        <v>150</v>
      </c>
      <c r="E390" s="294"/>
      <c r="F390" s="133">
        <f>D390*E390</f>
        <v>0</v>
      </c>
    </row>
    <row r="391" spans="1:138" ht="43.5" customHeight="1">
      <c r="A391" s="1132" t="s">
        <v>643</v>
      </c>
      <c r="B391" s="598" t="s">
        <v>311</v>
      </c>
      <c r="C391" s="873"/>
      <c r="D391" s="842"/>
      <c r="E391" s="842"/>
      <c r="F391" s="843"/>
    </row>
    <row r="392" spans="1:138" ht="17.25" customHeight="1">
      <c r="A392" s="1171"/>
      <c r="B392" s="695" t="s">
        <v>1472</v>
      </c>
      <c r="C392" s="404" t="s">
        <v>1422</v>
      </c>
      <c r="D392" s="263">
        <v>150</v>
      </c>
      <c r="E392" s="294"/>
      <c r="F392" s="133">
        <f>D392*E392</f>
        <v>0</v>
      </c>
    </row>
    <row r="393" spans="1:138" ht="31.5" customHeight="1">
      <c r="A393" s="1132" t="s">
        <v>644</v>
      </c>
      <c r="B393" s="598" t="s">
        <v>647</v>
      </c>
      <c r="C393" s="873"/>
      <c r="D393" s="842"/>
      <c r="E393" s="842"/>
      <c r="F393" s="842"/>
    </row>
    <row r="394" spans="1:138" ht="20.25" customHeight="1">
      <c r="A394" s="1171"/>
      <c r="B394" s="695" t="s">
        <v>663</v>
      </c>
      <c r="C394" s="147" t="s">
        <v>4</v>
      </c>
      <c r="D394" s="263">
        <v>115</v>
      </c>
      <c r="E394" s="275"/>
      <c r="F394" s="133">
        <f>D394*E394</f>
        <v>0</v>
      </c>
    </row>
    <row r="395" spans="1:138" ht="70.5" customHeight="1">
      <c r="A395" s="1132" t="s">
        <v>645</v>
      </c>
      <c r="B395" s="696" t="s">
        <v>1468</v>
      </c>
      <c r="C395" s="873"/>
      <c r="D395" s="842"/>
      <c r="E395" s="842"/>
      <c r="F395" s="843"/>
      <c r="G395" s="209"/>
      <c r="H395" s="209"/>
      <c r="I395" s="209"/>
      <c r="J395" s="209"/>
      <c r="K395" s="209"/>
      <c r="L395" s="209"/>
    </row>
    <row r="396" spans="1:138" ht="20.100000000000001" customHeight="1">
      <c r="A396" s="1171"/>
      <c r="B396" s="598" t="s">
        <v>1467</v>
      </c>
      <c r="C396" s="405" t="s">
        <v>4</v>
      </c>
      <c r="D396" s="263">
        <v>3</v>
      </c>
      <c r="E396" s="275"/>
      <c r="F396" s="133">
        <f>D396*E396</f>
        <v>0</v>
      </c>
    </row>
    <row r="397" spans="1:138" s="35" customFormat="1" ht="27.75" customHeight="1">
      <c r="A397" s="1145" t="s">
        <v>646</v>
      </c>
      <c r="B397" s="709" t="s">
        <v>1471</v>
      </c>
      <c r="C397" s="873"/>
      <c r="D397" s="842"/>
      <c r="E397" s="842"/>
      <c r="F397" s="843"/>
      <c r="G397" s="193"/>
      <c r="H397" s="193"/>
      <c r="I397" s="193"/>
      <c r="J397" s="193"/>
      <c r="K397" s="193"/>
      <c r="L397" s="193"/>
      <c r="M397" s="209"/>
      <c r="N397" s="209"/>
      <c r="O397" s="209"/>
      <c r="P397" s="209"/>
      <c r="Q397" s="209"/>
      <c r="R397" s="209"/>
      <c r="S397" s="209"/>
      <c r="T397" s="209"/>
      <c r="U397" s="209"/>
      <c r="V397" s="209"/>
      <c r="W397" s="209"/>
      <c r="X397" s="209"/>
      <c r="Y397" s="209"/>
      <c r="Z397" s="209"/>
      <c r="AA397" s="209"/>
      <c r="AB397" s="209"/>
      <c r="AC397" s="209"/>
      <c r="AD397" s="209"/>
      <c r="AE397" s="209"/>
      <c r="AF397" s="209"/>
      <c r="AG397" s="209"/>
      <c r="AH397" s="209"/>
      <c r="AI397" s="209"/>
      <c r="AJ397" s="209"/>
      <c r="AK397" s="209"/>
      <c r="AL397" s="209"/>
      <c r="AM397" s="209"/>
      <c r="AN397" s="209"/>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c r="BI397" s="209"/>
      <c r="BJ397" s="209"/>
      <c r="BK397" s="209"/>
      <c r="BL397" s="209"/>
      <c r="BM397" s="209"/>
      <c r="BN397" s="209"/>
      <c r="BO397" s="209"/>
      <c r="BP397" s="209"/>
      <c r="BQ397" s="209"/>
      <c r="BR397" s="209"/>
      <c r="BS397" s="209"/>
      <c r="BT397" s="209"/>
      <c r="BU397" s="209"/>
      <c r="BV397" s="209"/>
      <c r="BW397" s="209"/>
      <c r="BX397" s="209"/>
      <c r="BY397" s="209"/>
      <c r="BZ397" s="209"/>
      <c r="CA397" s="209"/>
      <c r="CB397" s="209"/>
      <c r="CC397" s="209"/>
      <c r="CD397" s="209"/>
      <c r="CE397" s="209"/>
      <c r="CF397" s="209"/>
      <c r="CG397" s="209"/>
      <c r="CH397" s="209"/>
      <c r="CI397" s="209"/>
      <c r="CJ397" s="209"/>
      <c r="CK397" s="209"/>
      <c r="CL397" s="209"/>
      <c r="CM397" s="209"/>
      <c r="CN397" s="209"/>
      <c r="CO397" s="209"/>
      <c r="CP397" s="209"/>
      <c r="CQ397" s="209"/>
      <c r="CR397" s="209"/>
      <c r="CS397" s="209"/>
      <c r="CT397" s="209"/>
      <c r="CU397" s="209"/>
      <c r="CV397" s="209"/>
      <c r="CW397" s="209"/>
      <c r="CX397" s="209"/>
      <c r="CY397" s="209"/>
      <c r="CZ397" s="209"/>
      <c r="DA397" s="209"/>
      <c r="DB397" s="209"/>
      <c r="DC397" s="209"/>
      <c r="DD397" s="209"/>
      <c r="DE397" s="209"/>
      <c r="DF397" s="209"/>
      <c r="DG397" s="209"/>
      <c r="DH397" s="209"/>
      <c r="DI397" s="209"/>
      <c r="DJ397" s="209"/>
      <c r="DK397" s="209"/>
      <c r="DL397" s="209"/>
      <c r="DM397" s="209"/>
      <c r="DN397" s="209"/>
      <c r="DO397" s="209"/>
      <c r="DP397" s="209"/>
      <c r="DQ397" s="209"/>
      <c r="DR397" s="209"/>
      <c r="DS397" s="209"/>
      <c r="DT397" s="209"/>
      <c r="DU397" s="209"/>
      <c r="DV397" s="209"/>
      <c r="DW397" s="209"/>
      <c r="DX397" s="209"/>
      <c r="DY397" s="209"/>
      <c r="DZ397" s="209"/>
      <c r="EA397" s="209"/>
      <c r="EB397" s="209"/>
      <c r="EC397" s="209"/>
      <c r="ED397" s="209"/>
      <c r="EE397" s="209"/>
      <c r="EF397" s="209"/>
      <c r="EG397" s="209"/>
      <c r="EH397" s="209"/>
    </row>
    <row r="398" spans="1:138" ht="20.100000000000001" customHeight="1">
      <c r="A398" s="1145"/>
      <c r="B398" s="708" t="s">
        <v>1470</v>
      </c>
      <c r="C398" s="146" t="s">
        <v>1423</v>
      </c>
      <c r="D398" s="263">
        <v>100</v>
      </c>
      <c r="E398" s="294"/>
      <c r="F398" s="133">
        <f>D398*E398</f>
        <v>0</v>
      </c>
      <c r="G398" s="203"/>
      <c r="H398" s="203"/>
      <c r="I398" s="203"/>
      <c r="J398" s="203"/>
      <c r="K398" s="203"/>
      <c r="L398" s="203"/>
    </row>
    <row r="399" spans="1:138">
      <c r="A399" s="1185"/>
      <c r="B399" s="1185"/>
      <c r="C399" s="1185"/>
      <c r="D399" s="1185"/>
      <c r="E399" s="1185"/>
      <c r="F399" s="1186"/>
    </row>
    <row r="400" spans="1:138" s="32" customFormat="1" ht="15" customHeight="1">
      <c r="A400" s="138" t="s">
        <v>521</v>
      </c>
      <c r="B400" s="29" t="s">
        <v>312</v>
      </c>
      <c r="C400" s="28"/>
      <c r="D400" s="269"/>
      <c r="E400" s="278"/>
      <c r="F400" s="719">
        <f>SUM(F358:F398)</f>
        <v>0</v>
      </c>
      <c r="G400" s="193"/>
      <c r="H400" s="193"/>
      <c r="I400" s="193"/>
      <c r="J400" s="193"/>
      <c r="K400" s="193"/>
      <c r="L400" s="19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203"/>
      <c r="AL400" s="203"/>
      <c r="AM400" s="203"/>
      <c r="AN400" s="203"/>
      <c r="AO400" s="203"/>
      <c r="AP400" s="203"/>
      <c r="AQ400" s="203"/>
      <c r="AR400" s="203"/>
      <c r="AS400" s="203"/>
      <c r="AT400" s="203"/>
      <c r="AU400" s="203"/>
      <c r="AV400" s="203"/>
      <c r="AW400" s="203"/>
      <c r="AX400" s="203"/>
      <c r="AY400" s="203"/>
      <c r="AZ400" s="203"/>
      <c r="BA400" s="203"/>
      <c r="BB400" s="203"/>
      <c r="BC400" s="203"/>
      <c r="BD400" s="203"/>
      <c r="BE400" s="203"/>
      <c r="BF400" s="203"/>
      <c r="BG400" s="203"/>
      <c r="BH400" s="203"/>
      <c r="BI400" s="203"/>
      <c r="BJ400" s="203"/>
      <c r="BK400" s="203"/>
      <c r="BL400" s="203"/>
      <c r="BM400" s="203"/>
      <c r="BN400" s="203"/>
      <c r="BO400" s="203"/>
      <c r="BP400" s="203"/>
      <c r="BQ400" s="203"/>
      <c r="BR400" s="203"/>
      <c r="BS400" s="203"/>
      <c r="BT400" s="203"/>
      <c r="BU400" s="203"/>
      <c r="BV400" s="203"/>
      <c r="BW400" s="203"/>
      <c r="BX400" s="203"/>
      <c r="BY400" s="203"/>
      <c r="BZ400" s="203"/>
      <c r="CA400" s="203"/>
      <c r="CB400" s="203"/>
      <c r="CC400" s="203"/>
      <c r="CD400" s="203"/>
      <c r="CE400" s="203"/>
      <c r="CF400" s="203"/>
      <c r="CG400" s="203"/>
      <c r="CH400" s="203"/>
      <c r="CI400" s="203"/>
      <c r="CJ400" s="203"/>
      <c r="CK400" s="203"/>
      <c r="CL400" s="203"/>
      <c r="CM400" s="203"/>
      <c r="CN400" s="203"/>
      <c r="CO400" s="203"/>
      <c r="CP400" s="203"/>
      <c r="CQ400" s="203"/>
      <c r="CR400" s="203"/>
      <c r="CS400" s="203"/>
      <c r="CT400" s="203"/>
      <c r="CU400" s="203"/>
      <c r="CV400" s="203"/>
      <c r="CW400" s="203"/>
      <c r="CX400" s="203"/>
      <c r="CY400" s="203"/>
      <c r="CZ400" s="203"/>
      <c r="DA400" s="203"/>
      <c r="DB400" s="203"/>
      <c r="DC400" s="203"/>
      <c r="DD400" s="203"/>
      <c r="DE400" s="203"/>
      <c r="DF400" s="203"/>
      <c r="DG400" s="203"/>
      <c r="DH400" s="203"/>
      <c r="DI400" s="203"/>
      <c r="DJ400" s="203"/>
      <c r="DK400" s="203"/>
      <c r="DL400" s="203"/>
      <c r="DM400" s="203"/>
      <c r="DN400" s="203"/>
      <c r="DO400" s="203"/>
      <c r="DP400" s="203"/>
      <c r="DQ400" s="203"/>
      <c r="DR400" s="203"/>
      <c r="DS400" s="203"/>
      <c r="DT400" s="203"/>
      <c r="DU400" s="203"/>
      <c r="DV400" s="203"/>
      <c r="DW400" s="203"/>
      <c r="DX400" s="203"/>
      <c r="DY400" s="203"/>
      <c r="DZ400" s="203"/>
      <c r="EA400" s="203"/>
      <c r="EB400" s="203"/>
      <c r="EC400" s="203"/>
      <c r="ED400" s="203"/>
      <c r="EE400" s="203"/>
      <c r="EF400" s="203"/>
      <c r="EG400" s="203"/>
      <c r="EH400" s="203"/>
    </row>
    <row r="401" spans="1:138">
      <c r="A401" s="1185"/>
      <c r="B401" s="1185"/>
      <c r="C401" s="1185"/>
      <c r="D401" s="1185"/>
      <c r="E401" s="1185"/>
      <c r="F401" s="1186"/>
    </row>
    <row r="402" spans="1:138" ht="15" customHeight="1">
      <c r="A402" s="138" t="s">
        <v>531</v>
      </c>
      <c r="B402" s="29" t="s">
        <v>313</v>
      </c>
      <c r="C402" s="28"/>
      <c r="D402" s="269"/>
      <c r="E402" s="278"/>
      <c r="F402" s="30"/>
    </row>
    <row r="403" spans="1:138">
      <c r="A403" s="1185"/>
      <c r="B403" s="1185"/>
      <c r="C403" s="1185"/>
      <c r="D403" s="1185"/>
      <c r="E403" s="1185"/>
      <c r="F403" s="1186"/>
    </row>
    <row r="404" spans="1:138" ht="94.5" customHeight="1">
      <c r="A404" s="1187" t="s">
        <v>532</v>
      </c>
      <c r="B404" s="706" t="s">
        <v>1463</v>
      </c>
      <c r="C404" s="873"/>
      <c r="D404" s="842"/>
      <c r="E404" s="842"/>
      <c r="F404" s="843"/>
    </row>
    <row r="405" spans="1:138" ht="20.100000000000001" customHeight="1">
      <c r="A405" s="1188"/>
      <c r="B405" s="695" t="s">
        <v>1464</v>
      </c>
      <c r="C405" s="404" t="s">
        <v>4</v>
      </c>
      <c r="D405" s="266">
        <v>1</v>
      </c>
      <c r="E405" s="275"/>
      <c r="F405" s="133">
        <f>D405*E405</f>
        <v>0</v>
      </c>
    </row>
    <row r="406" spans="1:138">
      <c r="A406" s="1185"/>
      <c r="B406" s="1185"/>
      <c r="C406" s="1185"/>
      <c r="D406" s="1185"/>
      <c r="E406" s="1185"/>
      <c r="F406" s="1186"/>
    </row>
    <row r="407" spans="1:138" s="32" customFormat="1" ht="15" customHeight="1">
      <c r="A407" s="138" t="s">
        <v>531</v>
      </c>
      <c r="B407" s="29" t="s">
        <v>891</v>
      </c>
      <c r="C407" s="28"/>
      <c r="D407" s="269"/>
      <c r="E407" s="278"/>
      <c r="F407" s="27">
        <f>F405</f>
        <v>0</v>
      </c>
      <c r="G407" s="193"/>
      <c r="H407" s="193"/>
      <c r="I407" s="193"/>
      <c r="J407" s="193"/>
      <c r="K407" s="193"/>
      <c r="L407" s="193"/>
      <c r="M407" s="203"/>
      <c r="N407" s="203"/>
      <c r="O407" s="203"/>
      <c r="P407" s="203"/>
      <c r="Q407" s="203"/>
      <c r="R407" s="203"/>
      <c r="S407" s="203"/>
      <c r="T407" s="203"/>
      <c r="U407" s="203"/>
      <c r="V407" s="203"/>
      <c r="W407" s="203"/>
      <c r="X407" s="203"/>
      <c r="Y407" s="203"/>
      <c r="Z407" s="203"/>
      <c r="AA407" s="203"/>
      <c r="AB407" s="203"/>
      <c r="AC407" s="203"/>
      <c r="AD407" s="203"/>
      <c r="AE407" s="203"/>
      <c r="AF407" s="203"/>
      <c r="AG407" s="203"/>
      <c r="AH407" s="203"/>
      <c r="AI407" s="203"/>
      <c r="AJ407" s="203"/>
      <c r="AK407" s="203"/>
      <c r="AL407" s="203"/>
      <c r="AM407" s="203"/>
      <c r="AN407" s="203"/>
      <c r="AO407" s="203"/>
      <c r="AP407" s="203"/>
      <c r="AQ407" s="203"/>
      <c r="AR407" s="203"/>
      <c r="AS407" s="203"/>
      <c r="AT407" s="203"/>
      <c r="AU407" s="203"/>
      <c r="AV407" s="203"/>
      <c r="AW407" s="203"/>
      <c r="AX407" s="203"/>
      <c r="AY407" s="203"/>
      <c r="AZ407" s="203"/>
      <c r="BA407" s="203"/>
      <c r="BB407" s="203"/>
      <c r="BC407" s="203"/>
      <c r="BD407" s="203"/>
      <c r="BE407" s="203"/>
      <c r="BF407" s="203"/>
      <c r="BG407" s="203"/>
      <c r="BH407" s="203"/>
      <c r="BI407" s="203"/>
      <c r="BJ407" s="203"/>
      <c r="BK407" s="203"/>
      <c r="BL407" s="203"/>
      <c r="BM407" s="203"/>
      <c r="BN407" s="203"/>
      <c r="BO407" s="203"/>
      <c r="BP407" s="203"/>
      <c r="BQ407" s="203"/>
      <c r="BR407" s="203"/>
      <c r="BS407" s="203"/>
      <c r="BT407" s="203"/>
      <c r="BU407" s="203"/>
      <c r="BV407" s="203"/>
      <c r="BW407" s="203"/>
      <c r="BX407" s="203"/>
      <c r="BY407" s="203"/>
      <c r="BZ407" s="203"/>
      <c r="CA407" s="203"/>
      <c r="CB407" s="203"/>
      <c r="CC407" s="203"/>
      <c r="CD407" s="203"/>
      <c r="CE407" s="203"/>
      <c r="CF407" s="203"/>
      <c r="CG407" s="203"/>
      <c r="CH407" s="203"/>
      <c r="CI407" s="203"/>
      <c r="CJ407" s="203"/>
      <c r="CK407" s="203"/>
      <c r="CL407" s="203"/>
      <c r="CM407" s="203"/>
      <c r="CN407" s="203"/>
      <c r="CO407" s="203"/>
      <c r="CP407" s="203"/>
      <c r="CQ407" s="203"/>
      <c r="CR407" s="203"/>
      <c r="CS407" s="203"/>
      <c r="CT407" s="203"/>
      <c r="CU407" s="203"/>
      <c r="CV407" s="203"/>
      <c r="CW407" s="203"/>
      <c r="CX407" s="203"/>
      <c r="CY407" s="203"/>
      <c r="CZ407" s="203"/>
      <c r="DA407" s="203"/>
      <c r="DB407" s="203"/>
      <c r="DC407" s="203"/>
      <c r="DD407" s="203"/>
      <c r="DE407" s="203"/>
      <c r="DF407" s="203"/>
      <c r="DG407" s="203"/>
      <c r="DH407" s="203"/>
      <c r="DI407" s="203"/>
      <c r="DJ407" s="203"/>
      <c r="DK407" s="203"/>
      <c r="DL407" s="203"/>
      <c r="DM407" s="203"/>
      <c r="DN407" s="203"/>
      <c r="DO407" s="203"/>
      <c r="DP407" s="203"/>
      <c r="DQ407" s="203"/>
      <c r="DR407" s="203"/>
      <c r="DS407" s="203"/>
      <c r="DT407" s="203"/>
      <c r="DU407" s="203"/>
      <c r="DV407" s="203"/>
      <c r="DW407" s="203"/>
      <c r="DX407" s="203"/>
      <c r="DY407" s="203"/>
      <c r="DZ407" s="203"/>
      <c r="EA407" s="203"/>
      <c r="EB407" s="203"/>
      <c r="EC407" s="203"/>
      <c r="ED407" s="203"/>
      <c r="EE407" s="203"/>
      <c r="EF407" s="203"/>
      <c r="EG407" s="203"/>
      <c r="EH407" s="203"/>
    </row>
    <row r="408" spans="1:138">
      <c r="A408" s="1185"/>
      <c r="B408" s="1185"/>
      <c r="C408" s="1185"/>
      <c r="D408" s="1185"/>
      <c r="E408" s="1185"/>
      <c r="F408" s="1186"/>
    </row>
    <row r="409" spans="1:138">
      <c r="A409" s="1185"/>
      <c r="B409" s="1185"/>
      <c r="C409" s="1185"/>
      <c r="D409" s="1185"/>
      <c r="E409" s="1185"/>
      <c r="F409" s="1186"/>
    </row>
    <row r="410" spans="1:138" ht="24.95" customHeight="1">
      <c r="A410" s="823" t="s">
        <v>987</v>
      </c>
      <c r="B410" s="824"/>
      <c r="C410" s="824"/>
      <c r="D410" s="824"/>
      <c r="E410" s="824"/>
      <c r="F410" s="825"/>
    </row>
    <row r="411" spans="1:138">
      <c r="A411" s="1134"/>
      <c r="B411" s="1134"/>
      <c r="C411" s="1134"/>
      <c r="D411" s="1134"/>
      <c r="E411" s="1134"/>
      <c r="F411" s="1134"/>
    </row>
    <row r="412" spans="1:138">
      <c r="A412" s="70" t="s">
        <v>112</v>
      </c>
      <c r="B412" s="23" t="s">
        <v>1133</v>
      </c>
      <c r="C412" s="813">
        <f>F201</f>
        <v>0</v>
      </c>
      <c r="D412" s="813"/>
      <c r="E412" s="813"/>
      <c r="F412" s="814"/>
    </row>
    <row r="413" spans="1:138">
      <c r="A413" s="70" t="s">
        <v>507</v>
      </c>
      <c r="B413" s="23" t="s">
        <v>281</v>
      </c>
      <c r="C413" s="813">
        <f>F341</f>
        <v>0</v>
      </c>
      <c r="D413" s="813"/>
      <c r="E413" s="813"/>
      <c r="F413" s="814"/>
    </row>
    <row r="414" spans="1:138">
      <c r="A414" s="70" t="s">
        <v>520</v>
      </c>
      <c r="B414" s="23" t="s">
        <v>301</v>
      </c>
      <c r="C414" s="127"/>
      <c r="D414" s="271"/>
      <c r="E414" s="272"/>
      <c r="F414" s="354">
        <f>F354</f>
        <v>0</v>
      </c>
    </row>
    <row r="415" spans="1:138">
      <c r="A415" s="70" t="s">
        <v>521</v>
      </c>
      <c r="B415" s="56" t="s">
        <v>303</v>
      </c>
      <c r="C415" s="127"/>
      <c r="D415" s="271"/>
      <c r="E415" s="272"/>
      <c r="F415" s="354">
        <f>F400</f>
        <v>0</v>
      </c>
    </row>
    <row r="416" spans="1:138">
      <c r="A416" s="70" t="s">
        <v>531</v>
      </c>
      <c r="B416" s="23" t="s">
        <v>313</v>
      </c>
      <c r="C416" s="127"/>
      <c r="D416" s="271"/>
      <c r="E416" s="272"/>
      <c r="F416" s="354">
        <f>F407</f>
        <v>0</v>
      </c>
    </row>
    <row r="417" spans="1:6">
      <c r="A417" s="1160"/>
      <c r="B417" s="1161"/>
      <c r="C417" s="1161"/>
      <c r="D417" s="1161"/>
      <c r="E417" s="1161"/>
      <c r="F417" s="1162"/>
    </row>
    <row r="418" spans="1:6" ht="24.95" customHeight="1">
      <c r="A418" s="680" t="s">
        <v>13</v>
      </c>
      <c r="B418" s="673" t="s">
        <v>659</v>
      </c>
      <c r="C418" s="1158">
        <f>SUM(F412:F417)</f>
        <v>0</v>
      </c>
      <c r="D418" s="1158"/>
      <c r="E418" s="1158"/>
      <c r="F418" s="1159"/>
    </row>
  </sheetData>
  <mergeCells count="2704">
    <mergeCell ref="A409:F409"/>
    <mergeCell ref="A406:F406"/>
    <mergeCell ref="A408:F408"/>
    <mergeCell ref="C391:F391"/>
    <mergeCell ref="C395:F395"/>
    <mergeCell ref="C397:F397"/>
    <mergeCell ref="A401:F401"/>
    <mergeCell ref="A399:F399"/>
    <mergeCell ref="A397:A398"/>
    <mergeCell ref="A403:F403"/>
    <mergeCell ref="C404:F404"/>
    <mergeCell ref="A404:A405"/>
    <mergeCell ref="C379:F379"/>
    <mergeCell ref="C381:F381"/>
    <mergeCell ref="C347:F347"/>
    <mergeCell ref="C349:F349"/>
    <mergeCell ref="C351:F351"/>
    <mergeCell ref="A387:A388"/>
    <mergeCell ref="A389:A390"/>
    <mergeCell ref="A391:A392"/>
    <mergeCell ref="A393:A394"/>
    <mergeCell ref="A379:A380"/>
    <mergeCell ref="A381:A382"/>
    <mergeCell ref="A383:A384"/>
    <mergeCell ref="A385:A386"/>
    <mergeCell ref="C358:F359"/>
    <mergeCell ref="C361:F362"/>
    <mergeCell ref="C364:F365"/>
    <mergeCell ref="C367:F368"/>
    <mergeCell ref="C370:F371"/>
    <mergeCell ref="A395:A396"/>
    <mergeCell ref="A370:A372"/>
    <mergeCell ref="A361:A363"/>
    <mergeCell ref="A358:A360"/>
    <mergeCell ref="A364:A366"/>
    <mergeCell ref="A367:A369"/>
    <mergeCell ref="A373:A375"/>
    <mergeCell ref="A376:A378"/>
    <mergeCell ref="A334:A335"/>
    <mergeCell ref="A336:A337"/>
    <mergeCell ref="A176:A177"/>
    <mergeCell ref="A178:A179"/>
    <mergeCell ref="A192:F192"/>
    <mergeCell ref="A251:A252"/>
    <mergeCell ref="A253:A254"/>
    <mergeCell ref="A255:A256"/>
    <mergeCell ref="A257:A258"/>
    <mergeCell ref="A259:A260"/>
    <mergeCell ref="A261:A262"/>
    <mergeCell ref="A263:A264"/>
    <mergeCell ref="A277:F277"/>
    <mergeCell ref="C259:F259"/>
    <mergeCell ref="C261:F261"/>
    <mergeCell ref="C263:F263"/>
    <mergeCell ref="C265:F265"/>
    <mergeCell ref="C267:F267"/>
    <mergeCell ref="C383:F383"/>
    <mergeCell ref="C385:F385"/>
    <mergeCell ref="C387:F387"/>
    <mergeCell ref="C389:F389"/>
    <mergeCell ref="A344:F344"/>
    <mergeCell ref="C345:F345"/>
    <mergeCell ref="C271:F271"/>
    <mergeCell ref="C273:F273"/>
    <mergeCell ref="C275:F275"/>
    <mergeCell ref="A190:F190"/>
    <mergeCell ref="C209:F210"/>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02:F202"/>
    <mergeCell ref="C212:F212"/>
    <mergeCell ref="C224:F224"/>
    <mergeCell ref="C222:F222"/>
    <mergeCell ref="C220:F220"/>
    <mergeCell ref="WXK1:WXQ1"/>
    <mergeCell ref="A104:A105"/>
    <mergeCell ref="A106:A107"/>
    <mergeCell ref="A108:A109"/>
    <mergeCell ref="A110:A111"/>
    <mergeCell ref="A112:A113"/>
    <mergeCell ref="A114:A115"/>
    <mergeCell ref="A116:A117"/>
    <mergeCell ref="A118:A119"/>
    <mergeCell ref="A120:A121"/>
    <mergeCell ref="A122:A123"/>
    <mergeCell ref="WZA1:WZG1"/>
    <mergeCell ref="WUZ1:WVF1"/>
    <mergeCell ref="WYM1:WYS1"/>
    <mergeCell ref="WYT1:WYZ1"/>
    <mergeCell ref="WUS1:WUY1"/>
    <mergeCell ref="WUE1:WUK1"/>
    <mergeCell ref="WRT1:WRZ1"/>
    <mergeCell ref="WSA1:WSG1"/>
    <mergeCell ref="WSH1:WSN1"/>
    <mergeCell ref="WSO1:WSU1"/>
    <mergeCell ref="WSV1:WTB1"/>
    <mergeCell ref="WQK1:WQQ1"/>
    <mergeCell ref="WQR1:WQX1"/>
    <mergeCell ref="WQY1:WRE1"/>
    <mergeCell ref="WRF1:WRL1"/>
    <mergeCell ref="B29:B30"/>
    <mergeCell ref="C29:F30"/>
    <mergeCell ref="A26:F26"/>
    <mergeCell ref="A24:A25"/>
    <mergeCell ref="C269:F269"/>
    <mergeCell ref="WTQ1:WTW1"/>
    <mergeCell ref="WTX1:WUD1"/>
    <mergeCell ref="WXR1:WXX1"/>
    <mergeCell ref="WXY1:WYE1"/>
    <mergeCell ref="WYF1:WYL1"/>
    <mergeCell ref="WVU1:WWA1"/>
    <mergeCell ref="WWB1:WWH1"/>
    <mergeCell ref="B159:E159"/>
    <mergeCell ref="WQD1:WQJ1"/>
    <mergeCell ref="WNS1:WNY1"/>
    <mergeCell ref="WNZ1:WOF1"/>
    <mergeCell ref="WOG1:WOM1"/>
    <mergeCell ref="WON1:WOT1"/>
    <mergeCell ref="WOU1:WPA1"/>
    <mergeCell ref="WMJ1:WMP1"/>
    <mergeCell ref="WMQ1:WMW1"/>
    <mergeCell ref="WMX1:WND1"/>
    <mergeCell ref="WNE1:WNK1"/>
    <mergeCell ref="WNL1:WNR1"/>
    <mergeCell ref="WLA1:WLG1"/>
    <mergeCell ref="WLH1:WLN1"/>
    <mergeCell ref="C152:F152"/>
    <mergeCell ref="C148:F148"/>
    <mergeCell ref="C150:F150"/>
    <mergeCell ref="C146:F146"/>
    <mergeCell ref="C130:F130"/>
    <mergeCell ref="C132:F132"/>
    <mergeCell ref="WWI1:WWO1"/>
    <mergeCell ref="WWP1:WWV1"/>
    <mergeCell ref="WWW1:WXC1"/>
    <mergeCell ref="WUL1:WUR1"/>
    <mergeCell ref="WRM1:WRS1"/>
    <mergeCell ref="WPB1:WPH1"/>
    <mergeCell ref="WPI1:WPO1"/>
    <mergeCell ref="WPP1:WPV1"/>
    <mergeCell ref="WPW1:WQC1"/>
    <mergeCell ref="WVG1:WVM1"/>
    <mergeCell ref="WVN1:WVT1"/>
    <mergeCell ref="WTC1:WTI1"/>
    <mergeCell ref="WTJ1:WTP1"/>
    <mergeCell ref="XDW1:XEC1"/>
    <mergeCell ref="XED1:XEJ1"/>
    <mergeCell ref="XEK1:XEQ1"/>
    <mergeCell ref="XER1:XEX1"/>
    <mergeCell ref="XEY1:XFB1"/>
    <mergeCell ref="XCN1:XCT1"/>
    <mergeCell ref="XCU1:XDA1"/>
    <mergeCell ref="XDB1:XDH1"/>
    <mergeCell ref="XDI1:XDO1"/>
    <mergeCell ref="XDP1:XDV1"/>
    <mergeCell ref="XBE1:XBK1"/>
    <mergeCell ref="XBL1:XBR1"/>
    <mergeCell ref="XBS1:XBY1"/>
    <mergeCell ref="XBZ1:XCF1"/>
    <mergeCell ref="XCG1:XCM1"/>
    <mergeCell ref="WZV1:XAB1"/>
    <mergeCell ref="XAC1:XAI1"/>
    <mergeCell ref="XAJ1:XAP1"/>
    <mergeCell ref="XAQ1:XAW1"/>
    <mergeCell ref="XAX1:XBD1"/>
    <mergeCell ref="WZH1:WZN1"/>
    <mergeCell ref="WZO1:WZU1"/>
    <mergeCell ref="WXD1:WXJ1"/>
    <mergeCell ref="WLO1:WLU1"/>
    <mergeCell ref="WLV1:WMB1"/>
    <mergeCell ref="WMC1:WMI1"/>
    <mergeCell ref="WJR1:WJX1"/>
    <mergeCell ref="WJY1:WKE1"/>
    <mergeCell ref="WKF1:WKL1"/>
    <mergeCell ref="WKM1:WKS1"/>
    <mergeCell ref="WKT1:WKZ1"/>
    <mergeCell ref="WII1:WIO1"/>
    <mergeCell ref="WIP1:WIV1"/>
    <mergeCell ref="WIW1:WJC1"/>
    <mergeCell ref="WJD1:WJJ1"/>
    <mergeCell ref="WJK1:WJQ1"/>
    <mergeCell ref="WGZ1:WHF1"/>
    <mergeCell ref="WHG1:WHM1"/>
    <mergeCell ref="WHN1:WHT1"/>
    <mergeCell ref="WHU1:WIA1"/>
    <mergeCell ref="WIB1:WIH1"/>
    <mergeCell ref="WFQ1:WFW1"/>
    <mergeCell ref="WFX1:WGD1"/>
    <mergeCell ref="WGE1:WGK1"/>
    <mergeCell ref="WGL1:WGR1"/>
    <mergeCell ref="WGS1:WGY1"/>
    <mergeCell ref="WEH1:WEN1"/>
    <mergeCell ref="WEO1:WEU1"/>
    <mergeCell ref="WEV1:WFB1"/>
    <mergeCell ref="WFC1:WFI1"/>
    <mergeCell ref="WFJ1:WFP1"/>
    <mergeCell ref="WCY1:WDE1"/>
    <mergeCell ref="WDF1:WDL1"/>
    <mergeCell ref="WDM1:WDS1"/>
    <mergeCell ref="WDT1:WDZ1"/>
    <mergeCell ref="WEA1:WEG1"/>
    <mergeCell ref="WBP1:WBV1"/>
    <mergeCell ref="WBW1:WCC1"/>
    <mergeCell ref="WCD1:WCJ1"/>
    <mergeCell ref="WCK1:WCQ1"/>
    <mergeCell ref="WCR1:WCX1"/>
    <mergeCell ref="WAG1:WAM1"/>
    <mergeCell ref="WAN1:WAT1"/>
    <mergeCell ref="WAU1:WBA1"/>
    <mergeCell ref="WBB1:WBH1"/>
    <mergeCell ref="WBI1:WBO1"/>
    <mergeCell ref="VYX1:VZD1"/>
    <mergeCell ref="VZE1:VZK1"/>
    <mergeCell ref="VZL1:VZR1"/>
    <mergeCell ref="VZS1:VZY1"/>
    <mergeCell ref="VZZ1:WAF1"/>
    <mergeCell ref="VXO1:VXU1"/>
    <mergeCell ref="VXV1:VYB1"/>
    <mergeCell ref="VYC1:VYI1"/>
    <mergeCell ref="VYJ1:VYP1"/>
    <mergeCell ref="VYQ1:VYW1"/>
    <mergeCell ref="VWF1:VWL1"/>
    <mergeCell ref="VWM1:VWS1"/>
    <mergeCell ref="VWT1:VWZ1"/>
    <mergeCell ref="VXA1:VXG1"/>
    <mergeCell ref="VXH1:VXN1"/>
    <mergeCell ref="VUW1:VVC1"/>
    <mergeCell ref="VVD1:VVJ1"/>
    <mergeCell ref="VVK1:VVQ1"/>
    <mergeCell ref="VVR1:VVX1"/>
    <mergeCell ref="VVY1:VWE1"/>
    <mergeCell ref="VTN1:VTT1"/>
    <mergeCell ref="VTU1:VUA1"/>
    <mergeCell ref="VUB1:VUH1"/>
    <mergeCell ref="VUI1:VUO1"/>
    <mergeCell ref="VUP1:VUV1"/>
    <mergeCell ref="VSE1:VSK1"/>
    <mergeCell ref="VSL1:VSR1"/>
    <mergeCell ref="VSS1:VSY1"/>
    <mergeCell ref="VSZ1:VTF1"/>
    <mergeCell ref="VTG1:VTM1"/>
    <mergeCell ref="VQV1:VRB1"/>
    <mergeCell ref="VRC1:VRI1"/>
    <mergeCell ref="VRJ1:VRP1"/>
    <mergeCell ref="VRQ1:VRW1"/>
    <mergeCell ref="VRX1:VSD1"/>
    <mergeCell ref="VPM1:VPS1"/>
    <mergeCell ref="VPT1:VPZ1"/>
    <mergeCell ref="VQA1:VQG1"/>
    <mergeCell ref="VQH1:VQN1"/>
    <mergeCell ref="VQO1:VQU1"/>
    <mergeCell ref="VOD1:VOJ1"/>
    <mergeCell ref="VOK1:VOQ1"/>
    <mergeCell ref="VOR1:VOX1"/>
    <mergeCell ref="VOY1:VPE1"/>
    <mergeCell ref="VPF1:VPL1"/>
    <mergeCell ref="VMU1:VNA1"/>
    <mergeCell ref="VNB1:VNH1"/>
    <mergeCell ref="VNI1:VNO1"/>
    <mergeCell ref="VNP1:VNV1"/>
    <mergeCell ref="VNW1:VOC1"/>
    <mergeCell ref="VLL1:VLR1"/>
    <mergeCell ref="VLS1:VLY1"/>
    <mergeCell ref="VLZ1:VMF1"/>
    <mergeCell ref="VMG1:VMM1"/>
    <mergeCell ref="VMN1:VMT1"/>
    <mergeCell ref="VKC1:VKI1"/>
    <mergeCell ref="VKJ1:VKP1"/>
    <mergeCell ref="VKQ1:VKW1"/>
    <mergeCell ref="VKX1:VLD1"/>
    <mergeCell ref="VLE1:VLK1"/>
    <mergeCell ref="VIT1:VIZ1"/>
    <mergeCell ref="VJA1:VJG1"/>
    <mergeCell ref="VJH1:VJN1"/>
    <mergeCell ref="VJO1:VJU1"/>
    <mergeCell ref="VJV1:VKB1"/>
    <mergeCell ref="VHK1:VHQ1"/>
    <mergeCell ref="VHR1:VHX1"/>
    <mergeCell ref="VHY1:VIE1"/>
    <mergeCell ref="VIF1:VIL1"/>
    <mergeCell ref="VIM1:VIS1"/>
    <mergeCell ref="VGB1:VGH1"/>
    <mergeCell ref="VGI1:VGO1"/>
    <mergeCell ref="VGP1:VGV1"/>
    <mergeCell ref="VGW1:VHC1"/>
    <mergeCell ref="VHD1:VHJ1"/>
    <mergeCell ref="VES1:VEY1"/>
    <mergeCell ref="VEZ1:VFF1"/>
    <mergeCell ref="VFG1:VFM1"/>
    <mergeCell ref="VFN1:VFT1"/>
    <mergeCell ref="VFU1:VGA1"/>
    <mergeCell ref="VDJ1:VDP1"/>
    <mergeCell ref="VDQ1:VDW1"/>
    <mergeCell ref="VDX1:VED1"/>
    <mergeCell ref="VEE1:VEK1"/>
    <mergeCell ref="VEL1:VER1"/>
    <mergeCell ref="VCA1:VCG1"/>
    <mergeCell ref="VCH1:VCN1"/>
    <mergeCell ref="VCO1:VCU1"/>
    <mergeCell ref="VCV1:VDB1"/>
    <mergeCell ref="VDC1:VDI1"/>
    <mergeCell ref="VAR1:VAX1"/>
    <mergeCell ref="VAY1:VBE1"/>
    <mergeCell ref="VBF1:VBL1"/>
    <mergeCell ref="VBM1:VBS1"/>
    <mergeCell ref="VBT1:VBZ1"/>
    <mergeCell ref="UZI1:UZO1"/>
    <mergeCell ref="UZP1:UZV1"/>
    <mergeCell ref="UZW1:VAC1"/>
    <mergeCell ref="VAD1:VAJ1"/>
    <mergeCell ref="VAK1:VAQ1"/>
    <mergeCell ref="UXZ1:UYF1"/>
    <mergeCell ref="UYG1:UYM1"/>
    <mergeCell ref="UYN1:UYT1"/>
    <mergeCell ref="UYU1:UZA1"/>
    <mergeCell ref="UZB1:UZH1"/>
    <mergeCell ref="UWQ1:UWW1"/>
    <mergeCell ref="UWX1:UXD1"/>
    <mergeCell ref="UXE1:UXK1"/>
    <mergeCell ref="UXL1:UXR1"/>
    <mergeCell ref="UXS1:UXY1"/>
    <mergeCell ref="UVH1:UVN1"/>
    <mergeCell ref="UVO1:UVU1"/>
    <mergeCell ref="UVV1:UWB1"/>
    <mergeCell ref="UWC1:UWI1"/>
    <mergeCell ref="UWJ1:UWP1"/>
    <mergeCell ref="UTY1:UUE1"/>
    <mergeCell ref="UUF1:UUL1"/>
    <mergeCell ref="UUM1:UUS1"/>
    <mergeCell ref="UUT1:UUZ1"/>
    <mergeCell ref="UVA1:UVG1"/>
    <mergeCell ref="USP1:USV1"/>
    <mergeCell ref="USW1:UTC1"/>
    <mergeCell ref="UTD1:UTJ1"/>
    <mergeCell ref="UTK1:UTQ1"/>
    <mergeCell ref="UTR1:UTX1"/>
    <mergeCell ref="URG1:URM1"/>
    <mergeCell ref="URN1:URT1"/>
    <mergeCell ref="URU1:USA1"/>
    <mergeCell ref="USB1:USH1"/>
    <mergeCell ref="USI1:USO1"/>
    <mergeCell ref="UPX1:UQD1"/>
    <mergeCell ref="UQE1:UQK1"/>
    <mergeCell ref="UQL1:UQR1"/>
    <mergeCell ref="UQS1:UQY1"/>
    <mergeCell ref="UQZ1:URF1"/>
    <mergeCell ref="UOO1:UOU1"/>
    <mergeCell ref="UOV1:UPB1"/>
    <mergeCell ref="UPC1:UPI1"/>
    <mergeCell ref="UPJ1:UPP1"/>
    <mergeCell ref="UPQ1:UPW1"/>
    <mergeCell ref="UNF1:UNL1"/>
    <mergeCell ref="UNM1:UNS1"/>
    <mergeCell ref="UNT1:UNZ1"/>
    <mergeCell ref="UOA1:UOG1"/>
    <mergeCell ref="UOH1:UON1"/>
    <mergeCell ref="ULW1:UMC1"/>
    <mergeCell ref="UMD1:UMJ1"/>
    <mergeCell ref="UMK1:UMQ1"/>
    <mergeCell ref="UMR1:UMX1"/>
    <mergeCell ref="UMY1:UNE1"/>
    <mergeCell ref="UKN1:UKT1"/>
    <mergeCell ref="UKU1:ULA1"/>
    <mergeCell ref="ULB1:ULH1"/>
    <mergeCell ref="ULI1:ULO1"/>
    <mergeCell ref="ULP1:ULV1"/>
    <mergeCell ref="UJE1:UJK1"/>
    <mergeCell ref="UJL1:UJR1"/>
    <mergeCell ref="UJS1:UJY1"/>
    <mergeCell ref="UJZ1:UKF1"/>
    <mergeCell ref="UKG1:UKM1"/>
    <mergeCell ref="UHV1:UIB1"/>
    <mergeCell ref="UIC1:UII1"/>
    <mergeCell ref="UIJ1:UIP1"/>
    <mergeCell ref="UIQ1:UIW1"/>
    <mergeCell ref="UIX1:UJD1"/>
    <mergeCell ref="UGM1:UGS1"/>
    <mergeCell ref="UGT1:UGZ1"/>
    <mergeCell ref="UHA1:UHG1"/>
    <mergeCell ref="UHH1:UHN1"/>
    <mergeCell ref="UHO1:UHU1"/>
    <mergeCell ref="UFD1:UFJ1"/>
    <mergeCell ref="UFK1:UFQ1"/>
    <mergeCell ref="UFR1:UFX1"/>
    <mergeCell ref="UFY1:UGE1"/>
    <mergeCell ref="UGF1:UGL1"/>
    <mergeCell ref="UDU1:UEA1"/>
    <mergeCell ref="UEB1:UEH1"/>
    <mergeCell ref="UEI1:UEO1"/>
    <mergeCell ref="UEP1:UEV1"/>
    <mergeCell ref="UEW1:UFC1"/>
    <mergeCell ref="UCL1:UCR1"/>
    <mergeCell ref="UCS1:UCY1"/>
    <mergeCell ref="UCZ1:UDF1"/>
    <mergeCell ref="UDG1:UDM1"/>
    <mergeCell ref="UDN1:UDT1"/>
    <mergeCell ref="UBC1:UBI1"/>
    <mergeCell ref="UBJ1:UBP1"/>
    <mergeCell ref="UBQ1:UBW1"/>
    <mergeCell ref="UBX1:UCD1"/>
    <mergeCell ref="UCE1:UCK1"/>
    <mergeCell ref="TZT1:TZZ1"/>
    <mergeCell ref="UAA1:UAG1"/>
    <mergeCell ref="UAH1:UAN1"/>
    <mergeCell ref="UAO1:UAU1"/>
    <mergeCell ref="UAV1:UBB1"/>
    <mergeCell ref="TYK1:TYQ1"/>
    <mergeCell ref="TYR1:TYX1"/>
    <mergeCell ref="TYY1:TZE1"/>
    <mergeCell ref="TZF1:TZL1"/>
    <mergeCell ref="TZM1:TZS1"/>
    <mergeCell ref="TXB1:TXH1"/>
    <mergeCell ref="TXI1:TXO1"/>
    <mergeCell ref="TXP1:TXV1"/>
    <mergeCell ref="TXW1:TYC1"/>
    <mergeCell ref="TYD1:TYJ1"/>
    <mergeCell ref="TVS1:TVY1"/>
    <mergeCell ref="TVZ1:TWF1"/>
    <mergeCell ref="TWG1:TWM1"/>
    <mergeCell ref="TWN1:TWT1"/>
    <mergeCell ref="TWU1:TXA1"/>
    <mergeCell ref="TUJ1:TUP1"/>
    <mergeCell ref="TUQ1:TUW1"/>
    <mergeCell ref="TUX1:TVD1"/>
    <mergeCell ref="TVE1:TVK1"/>
    <mergeCell ref="TVL1:TVR1"/>
    <mergeCell ref="TTA1:TTG1"/>
    <mergeCell ref="TTH1:TTN1"/>
    <mergeCell ref="TTO1:TTU1"/>
    <mergeCell ref="TTV1:TUB1"/>
    <mergeCell ref="TUC1:TUI1"/>
    <mergeCell ref="TRR1:TRX1"/>
    <mergeCell ref="TRY1:TSE1"/>
    <mergeCell ref="TSF1:TSL1"/>
    <mergeCell ref="TSM1:TSS1"/>
    <mergeCell ref="TST1:TSZ1"/>
    <mergeCell ref="TQI1:TQO1"/>
    <mergeCell ref="TQP1:TQV1"/>
    <mergeCell ref="TQW1:TRC1"/>
    <mergeCell ref="TRD1:TRJ1"/>
    <mergeCell ref="TRK1:TRQ1"/>
    <mergeCell ref="TOZ1:TPF1"/>
    <mergeCell ref="TPG1:TPM1"/>
    <mergeCell ref="TPN1:TPT1"/>
    <mergeCell ref="TPU1:TQA1"/>
    <mergeCell ref="TQB1:TQH1"/>
    <mergeCell ref="TNQ1:TNW1"/>
    <mergeCell ref="TNX1:TOD1"/>
    <mergeCell ref="TOE1:TOK1"/>
    <mergeCell ref="TOL1:TOR1"/>
    <mergeCell ref="TOS1:TOY1"/>
    <mergeCell ref="TMH1:TMN1"/>
    <mergeCell ref="TMO1:TMU1"/>
    <mergeCell ref="TMV1:TNB1"/>
    <mergeCell ref="TNC1:TNI1"/>
    <mergeCell ref="TNJ1:TNP1"/>
    <mergeCell ref="TKY1:TLE1"/>
    <mergeCell ref="TLF1:TLL1"/>
    <mergeCell ref="TLM1:TLS1"/>
    <mergeCell ref="TLT1:TLZ1"/>
    <mergeCell ref="TMA1:TMG1"/>
    <mergeCell ref="TJP1:TJV1"/>
    <mergeCell ref="TJW1:TKC1"/>
    <mergeCell ref="TKD1:TKJ1"/>
    <mergeCell ref="TKK1:TKQ1"/>
    <mergeCell ref="TKR1:TKX1"/>
    <mergeCell ref="TIG1:TIM1"/>
    <mergeCell ref="TIN1:TIT1"/>
    <mergeCell ref="TIU1:TJA1"/>
    <mergeCell ref="TJB1:TJH1"/>
    <mergeCell ref="TJI1:TJO1"/>
    <mergeCell ref="TGX1:THD1"/>
    <mergeCell ref="THE1:THK1"/>
    <mergeCell ref="THL1:THR1"/>
    <mergeCell ref="THS1:THY1"/>
    <mergeCell ref="THZ1:TIF1"/>
    <mergeCell ref="TFO1:TFU1"/>
    <mergeCell ref="TFV1:TGB1"/>
    <mergeCell ref="TGC1:TGI1"/>
    <mergeCell ref="TGJ1:TGP1"/>
    <mergeCell ref="TGQ1:TGW1"/>
    <mergeCell ref="TEF1:TEL1"/>
    <mergeCell ref="TEM1:TES1"/>
    <mergeCell ref="TET1:TEZ1"/>
    <mergeCell ref="TFA1:TFG1"/>
    <mergeCell ref="TFH1:TFN1"/>
    <mergeCell ref="TCW1:TDC1"/>
    <mergeCell ref="TDD1:TDJ1"/>
    <mergeCell ref="TDK1:TDQ1"/>
    <mergeCell ref="TDR1:TDX1"/>
    <mergeCell ref="TDY1:TEE1"/>
    <mergeCell ref="TBN1:TBT1"/>
    <mergeCell ref="TBU1:TCA1"/>
    <mergeCell ref="TCB1:TCH1"/>
    <mergeCell ref="TCI1:TCO1"/>
    <mergeCell ref="TCP1:TCV1"/>
    <mergeCell ref="TAE1:TAK1"/>
    <mergeCell ref="TAL1:TAR1"/>
    <mergeCell ref="TAS1:TAY1"/>
    <mergeCell ref="TAZ1:TBF1"/>
    <mergeCell ref="TBG1:TBM1"/>
    <mergeCell ref="SYV1:SZB1"/>
    <mergeCell ref="SZC1:SZI1"/>
    <mergeCell ref="SZJ1:SZP1"/>
    <mergeCell ref="SZQ1:SZW1"/>
    <mergeCell ref="SZX1:TAD1"/>
    <mergeCell ref="SXM1:SXS1"/>
    <mergeCell ref="SXT1:SXZ1"/>
    <mergeCell ref="SYA1:SYG1"/>
    <mergeCell ref="SYH1:SYN1"/>
    <mergeCell ref="SYO1:SYU1"/>
    <mergeCell ref="SWD1:SWJ1"/>
    <mergeCell ref="SWK1:SWQ1"/>
    <mergeCell ref="SWR1:SWX1"/>
    <mergeCell ref="SWY1:SXE1"/>
    <mergeCell ref="SXF1:SXL1"/>
    <mergeCell ref="SUU1:SVA1"/>
    <mergeCell ref="SVB1:SVH1"/>
    <mergeCell ref="SVI1:SVO1"/>
    <mergeCell ref="SVP1:SVV1"/>
    <mergeCell ref="SVW1:SWC1"/>
    <mergeCell ref="STL1:STR1"/>
    <mergeCell ref="STS1:STY1"/>
    <mergeCell ref="STZ1:SUF1"/>
    <mergeCell ref="SUG1:SUM1"/>
    <mergeCell ref="SUN1:SUT1"/>
    <mergeCell ref="SSC1:SSI1"/>
    <mergeCell ref="SSJ1:SSP1"/>
    <mergeCell ref="SSQ1:SSW1"/>
    <mergeCell ref="SSX1:STD1"/>
    <mergeCell ref="STE1:STK1"/>
    <mergeCell ref="SQT1:SQZ1"/>
    <mergeCell ref="SRA1:SRG1"/>
    <mergeCell ref="SRH1:SRN1"/>
    <mergeCell ref="SRO1:SRU1"/>
    <mergeCell ref="SRV1:SSB1"/>
    <mergeCell ref="SPK1:SPQ1"/>
    <mergeCell ref="SPR1:SPX1"/>
    <mergeCell ref="SPY1:SQE1"/>
    <mergeCell ref="SQF1:SQL1"/>
    <mergeCell ref="SQM1:SQS1"/>
    <mergeCell ref="SOB1:SOH1"/>
    <mergeCell ref="SOI1:SOO1"/>
    <mergeCell ref="SOP1:SOV1"/>
    <mergeCell ref="SOW1:SPC1"/>
    <mergeCell ref="SPD1:SPJ1"/>
    <mergeCell ref="SMS1:SMY1"/>
    <mergeCell ref="SMZ1:SNF1"/>
    <mergeCell ref="SNG1:SNM1"/>
    <mergeCell ref="SNN1:SNT1"/>
    <mergeCell ref="SNU1:SOA1"/>
    <mergeCell ref="SLJ1:SLP1"/>
    <mergeCell ref="SLQ1:SLW1"/>
    <mergeCell ref="SLX1:SMD1"/>
    <mergeCell ref="SME1:SMK1"/>
    <mergeCell ref="SML1:SMR1"/>
    <mergeCell ref="SKA1:SKG1"/>
    <mergeCell ref="SKH1:SKN1"/>
    <mergeCell ref="SKO1:SKU1"/>
    <mergeCell ref="SKV1:SLB1"/>
    <mergeCell ref="SLC1:SLI1"/>
    <mergeCell ref="SIR1:SIX1"/>
    <mergeCell ref="SIY1:SJE1"/>
    <mergeCell ref="SJF1:SJL1"/>
    <mergeCell ref="SJM1:SJS1"/>
    <mergeCell ref="SJT1:SJZ1"/>
    <mergeCell ref="SHI1:SHO1"/>
    <mergeCell ref="SHP1:SHV1"/>
    <mergeCell ref="SHW1:SIC1"/>
    <mergeCell ref="SID1:SIJ1"/>
    <mergeCell ref="SIK1:SIQ1"/>
    <mergeCell ref="SFZ1:SGF1"/>
    <mergeCell ref="SGG1:SGM1"/>
    <mergeCell ref="SGN1:SGT1"/>
    <mergeCell ref="SGU1:SHA1"/>
    <mergeCell ref="SHB1:SHH1"/>
    <mergeCell ref="SEQ1:SEW1"/>
    <mergeCell ref="SEX1:SFD1"/>
    <mergeCell ref="SFE1:SFK1"/>
    <mergeCell ref="SFL1:SFR1"/>
    <mergeCell ref="SFS1:SFY1"/>
    <mergeCell ref="SDH1:SDN1"/>
    <mergeCell ref="SDO1:SDU1"/>
    <mergeCell ref="SDV1:SEB1"/>
    <mergeCell ref="SEC1:SEI1"/>
    <mergeCell ref="SEJ1:SEP1"/>
    <mergeCell ref="SBY1:SCE1"/>
    <mergeCell ref="SCF1:SCL1"/>
    <mergeCell ref="SCM1:SCS1"/>
    <mergeCell ref="SCT1:SCZ1"/>
    <mergeCell ref="SDA1:SDG1"/>
    <mergeCell ref="SAP1:SAV1"/>
    <mergeCell ref="SAW1:SBC1"/>
    <mergeCell ref="SBD1:SBJ1"/>
    <mergeCell ref="SBK1:SBQ1"/>
    <mergeCell ref="SBR1:SBX1"/>
    <mergeCell ref="RZG1:RZM1"/>
    <mergeCell ref="RZN1:RZT1"/>
    <mergeCell ref="RZU1:SAA1"/>
    <mergeCell ref="SAB1:SAH1"/>
    <mergeCell ref="SAI1:SAO1"/>
    <mergeCell ref="RXX1:RYD1"/>
    <mergeCell ref="RYE1:RYK1"/>
    <mergeCell ref="RYL1:RYR1"/>
    <mergeCell ref="RYS1:RYY1"/>
    <mergeCell ref="RYZ1:RZF1"/>
    <mergeCell ref="RWO1:RWU1"/>
    <mergeCell ref="RWV1:RXB1"/>
    <mergeCell ref="RXC1:RXI1"/>
    <mergeCell ref="RXJ1:RXP1"/>
    <mergeCell ref="RXQ1:RXW1"/>
    <mergeCell ref="RVF1:RVL1"/>
    <mergeCell ref="RVM1:RVS1"/>
    <mergeCell ref="RVT1:RVZ1"/>
    <mergeCell ref="RWA1:RWG1"/>
    <mergeCell ref="RWH1:RWN1"/>
    <mergeCell ref="RTW1:RUC1"/>
    <mergeCell ref="RUD1:RUJ1"/>
    <mergeCell ref="RUK1:RUQ1"/>
    <mergeCell ref="RUR1:RUX1"/>
    <mergeCell ref="RUY1:RVE1"/>
    <mergeCell ref="RSN1:RST1"/>
    <mergeCell ref="RSU1:RTA1"/>
    <mergeCell ref="RTB1:RTH1"/>
    <mergeCell ref="RTI1:RTO1"/>
    <mergeCell ref="RTP1:RTV1"/>
    <mergeCell ref="RRE1:RRK1"/>
    <mergeCell ref="RRL1:RRR1"/>
    <mergeCell ref="RRS1:RRY1"/>
    <mergeCell ref="RRZ1:RSF1"/>
    <mergeCell ref="RSG1:RSM1"/>
    <mergeCell ref="RPV1:RQB1"/>
    <mergeCell ref="RQC1:RQI1"/>
    <mergeCell ref="RQJ1:RQP1"/>
    <mergeCell ref="RQQ1:RQW1"/>
    <mergeCell ref="RQX1:RRD1"/>
    <mergeCell ref="ROM1:ROS1"/>
    <mergeCell ref="ROT1:ROZ1"/>
    <mergeCell ref="RPA1:RPG1"/>
    <mergeCell ref="RPH1:RPN1"/>
    <mergeCell ref="RPO1:RPU1"/>
    <mergeCell ref="RND1:RNJ1"/>
    <mergeCell ref="RNK1:RNQ1"/>
    <mergeCell ref="RNR1:RNX1"/>
    <mergeCell ref="RNY1:ROE1"/>
    <mergeCell ref="ROF1:ROL1"/>
    <mergeCell ref="RLU1:RMA1"/>
    <mergeCell ref="RMB1:RMH1"/>
    <mergeCell ref="RMI1:RMO1"/>
    <mergeCell ref="RMP1:RMV1"/>
    <mergeCell ref="RMW1:RNC1"/>
    <mergeCell ref="RKL1:RKR1"/>
    <mergeCell ref="RKS1:RKY1"/>
    <mergeCell ref="RKZ1:RLF1"/>
    <mergeCell ref="RLG1:RLM1"/>
    <mergeCell ref="RLN1:RLT1"/>
    <mergeCell ref="RJC1:RJI1"/>
    <mergeCell ref="RJJ1:RJP1"/>
    <mergeCell ref="RJQ1:RJW1"/>
    <mergeCell ref="RJX1:RKD1"/>
    <mergeCell ref="RKE1:RKK1"/>
    <mergeCell ref="RHT1:RHZ1"/>
    <mergeCell ref="RIA1:RIG1"/>
    <mergeCell ref="RIH1:RIN1"/>
    <mergeCell ref="RIO1:RIU1"/>
    <mergeCell ref="RIV1:RJB1"/>
    <mergeCell ref="RGK1:RGQ1"/>
    <mergeCell ref="RGR1:RGX1"/>
    <mergeCell ref="RGY1:RHE1"/>
    <mergeCell ref="RHF1:RHL1"/>
    <mergeCell ref="RHM1:RHS1"/>
    <mergeCell ref="RFB1:RFH1"/>
    <mergeCell ref="RFI1:RFO1"/>
    <mergeCell ref="RFP1:RFV1"/>
    <mergeCell ref="RFW1:RGC1"/>
    <mergeCell ref="RGD1:RGJ1"/>
    <mergeCell ref="RDS1:RDY1"/>
    <mergeCell ref="RDZ1:REF1"/>
    <mergeCell ref="REG1:REM1"/>
    <mergeCell ref="REN1:RET1"/>
    <mergeCell ref="REU1:RFA1"/>
    <mergeCell ref="RCJ1:RCP1"/>
    <mergeCell ref="RCQ1:RCW1"/>
    <mergeCell ref="RCX1:RDD1"/>
    <mergeCell ref="RDE1:RDK1"/>
    <mergeCell ref="RDL1:RDR1"/>
    <mergeCell ref="RBA1:RBG1"/>
    <mergeCell ref="RBH1:RBN1"/>
    <mergeCell ref="RBO1:RBU1"/>
    <mergeCell ref="RBV1:RCB1"/>
    <mergeCell ref="RCC1:RCI1"/>
    <mergeCell ref="QZR1:QZX1"/>
    <mergeCell ref="QZY1:RAE1"/>
    <mergeCell ref="RAF1:RAL1"/>
    <mergeCell ref="RAM1:RAS1"/>
    <mergeCell ref="RAT1:RAZ1"/>
    <mergeCell ref="QYI1:QYO1"/>
    <mergeCell ref="QYP1:QYV1"/>
    <mergeCell ref="QYW1:QZC1"/>
    <mergeCell ref="QZD1:QZJ1"/>
    <mergeCell ref="QZK1:QZQ1"/>
    <mergeCell ref="QWZ1:QXF1"/>
    <mergeCell ref="QXG1:QXM1"/>
    <mergeCell ref="QXN1:QXT1"/>
    <mergeCell ref="QXU1:QYA1"/>
    <mergeCell ref="QYB1:QYH1"/>
    <mergeCell ref="QVQ1:QVW1"/>
    <mergeCell ref="QVX1:QWD1"/>
    <mergeCell ref="QWE1:QWK1"/>
    <mergeCell ref="QWL1:QWR1"/>
    <mergeCell ref="QWS1:QWY1"/>
    <mergeCell ref="QUH1:QUN1"/>
    <mergeCell ref="QUO1:QUU1"/>
    <mergeCell ref="QUV1:QVB1"/>
    <mergeCell ref="QVC1:QVI1"/>
    <mergeCell ref="QVJ1:QVP1"/>
    <mergeCell ref="QSY1:QTE1"/>
    <mergeCell ref="QTF1:QTL1"/>
    <mergeCell ref="QTM1:QTS1"/>
    <mergeCell ref="QTT1:QTZ1"/>
    <mergeCell ref="QUA1:QUG1"/>
    <mergeCell ref="QRP1:QRV1"/>
    <mergeCell ref="QRW1:QSC1"/>
    <mergeCell ref="QSD1:QSJ1"/>
    <mergeCell ref="QSK1:QSQ1"/>
    <mergeCell ref="QSR1:QSX1"/>
    <mergeCell ref="QQG1:QQM1"/>
    <mergeCell ref="QQN1:QQT1"/>
    <mergeCell ref="QQU1:QRA1"/>
    <mergeCell ref="QRB1:QRH1"/>
    <mergeCell ref="QRI1:QRO1"/>
    <mergeCell ref="QOX1:QPD1"/>
    <mergeCell ref="QPE1:QPK1"/>
    <mergeCell ref="QPL1:QPR1"/>
    <mergeCell ref="QPS1:QPY1"/>
    <mergeCell ref="QPZ1:QQF1"/>
    <mergeCell ref="QNO1:QNU1"/>
    <mergeCell ref="QNV1:QOB1"/>
    <mergeCell ref="QOC1:QOI1"/>
    <mergeCell ref="QOJ1:QOP1"/>
    <mergeCell ref="QOQ1:QOW1"/>
    <mergeCell ref="QMF1:QML1"/>
    <mergeCell ref="QMM1:QMS1"/>
    <mergeCell ref="QMT1:QMZ1"/>
    <mergeCell ref="QNA1:QNG1"/>
    <mergeCell ref="QNH1:QNN1"/>
    <mergeCell ref="QKW1:QLC1"/>
    <mergeCell ref="QLD1:QLJ1"/>
    <mergeCell ref="QLK1:QLQ1"/>
    <mergeCell ref="QLR1:QLX1"/>
    <mergeCell ref="QLY1:QME1"/>
    <mergeCell ref="QJN1:QJT1"/>
    <mergeCell ref="QJU1:QKA1"/>
    <mergeCell ref="QKB1:QKH1"/>
    <mergeCell ref="QKI1:QKO1"/>
    <mergeCell ref="QKP1:QKV1"/>
    <mergeCell ref="QIE1:QIK1"/>
    <mergeCell ref="QIL1:QIR1"/>
    <mergeCell ref="QIS1:QIY1"/>
    <mergeCell ref="QIZ1:QJF1"/>
    <mergeCell ref="QJG1:QJM1"/>
    <mergeCell ref="QGV1:QHB1"/>
    <mergeCell ref="QHC1:QHI1"/>
    <mergeCell ref="QHJ1:QHP1"/>
    <mergeCell ref="QHQ1:QHW1"/>
    <mergeCell ref="QHX1:QID1"/>
    <mergeCell ref="QFM1:QFS1"/>
    <mergeCell ref="QFT1:QFZ1"/>
    <mergeCell ref="QGA1:QGG1"/>
    <mergeCell ref="QGH1:QGN1"/>
    <mergeCell ref="QGO1:QGU1"/>
    <mergeCell ref="QED1:QEJ1"/>
    <mergeCell ref="QEK1:QEQ1"/>
    <mergeCell ref="QER1:QEX1"/>
    <mergeCell ref="QEY1:QFE1"/>
    <mergeCell ref="QFF1:QFL1"/>
    <mergeCell ref="QCU1:QDA1"/>
    <mergeCell ref="QDB1:QDH1"/>
    <mergeCell ref="QDI1:QDO1"/>
    <mergeCell ref="QDP1:QDV1"/>
    <mergeCell ref="QDW1:QEC1"/>
    <mergeCell ref="QBL1:QBR1"/>
    <mergeCell ref="QBS1:QBY1"/>
    <mergeCell ref="QBZ1:QCF1"/>
    <mergeCell ref="QCG1:QCM1"/>
    <mergeCell ref="QCN1:QCT1"/>
    <mergeCell ref="QAC1:QAI1"/>
    <mergeCell ref="QAJ1:QAP1"/>
    <mergeCell ref="QAQ1:QAW1"/>
    <mergeCell ref="QAX1:QBD1"/>
    <mergeCell ref="QBE1:QBK1"/>
    <mergeCell ref="PYT1:PYZ1"/>
    <mergeCell ref="PZA1:PZG1"/>
    <mergeCell ref="PZH1:PZN1"/>
    <mergeCell ref="PZO1:PZU1"/>
    <mergeCell ref="PZV1:QAB1"/>
    <mergeCell ref="PXK1:PXQ1"/>
    <mergeCell ref="PXR1:PXX1"/>
    <mergeCell ref="PXY1:PYE1"/>
    <mergeCell ref="PYF1:PYL1"/>
    <mergeCell ref="PYM1:PYS1"/>
    <mergeCell ref="PWB1:PWH1"/>
    <mergeCell ref="PWI1:PWO1"/>
    <mergeCell ref="PWP1:PWV1"/>
    <mergeCell ref="PWW1:PXC1"/>
    <mergeCell ref="PXD1:PXJ1"/>
    <mergeCell ref="PUS1:PUY1"/>
    <mergeCell ref="PUZ1:PVF1"/>
    <mergeCell ref="PVG1:PVM1"/>
    <mergeCell ref="PVN1:PVT1"/>
    <mergeCell ref="PVU1:PWA1"/>
    <mergeCell ref="PTJ1:PTP1"/>
    <mergeCell ref="PTQ1:PTW1"/>
    <mergeCell ref="PTX1:PUD1"/>
    <mergeCell ref="PUE1:PUK1"/>
    <mergeCell ref="PUL1:PUR1"/>
    <mergeCell ref="PSA1:PSG1"/>
    <mergeCell ref="PSH1:PSN1"/>
    <mergeCell ref="PSO1:PSU1"/>
    <mergeCell ref="PSV1:PTB1"/>
    <mergeCell ref="PTC1:PTI1"/>
    <mergeCell ref="PQR1:PQX1"/>
    <mergeCell ref="PQY1:PRE1"/>
    <mergeCell ref="PRF1:PRL1"/>
    <mergeCell ref="PRM1:PRS1"/>
    <mergeCell ref="PRT1:PRZ1"/>
    <mergeCell ref="PPI1:PPO1"/>
    <mergeCell ref="PPP1:PPV1"/>
    <mergeCell ref="PPW1:PQC1"/>
    <mergeCell ref="PQD1:PQJ1"/>
    <mergeCell ref="PQK1:PQQ1"/>
    <mergeCell ref="PNZ1:POF1"/>
    <mergeCell ref="POG1:POM1"/>
    <mergeCell ref="PON1:POT1"/>
    <mergeCell ref="POU1:PPA1"/>
    <mergeCell ref="PPB1:PPH1"/>
    <mergeCell ref="PMQ1:PMW1"/>
    <mergeCell ref="PMX1:PND1"/>
    <mergeCell ref="PNE1:PNK1"/>
    <mergeCell ref="PNL1:PNR1"/>
    <mergeCell ref="PNS1:PNY1"/>
    <mergeCell ref="PLH1:PLN1"/>
    <mergeCell ref="PLO1:PLU1"/>
    <mergeCell ref="PLV1:PMB1"/>
    <mergeCell ref="PMC1:PMI1"/>
    <mergeCell ref="PMJ1:PMP1"/>
    <mergeCell ref="PJY1:PKE1"/>
    <mergeCell ref="PKF1:PKL1"/>
    <mergeCell ref="PKM1:PKS1"/>
    <mergeCell ref="PKT1:PKZ1"/>
    <mergeCell ref="PLA1:PLG1"/>
    <mergeCell ref="PIP1:PIV1"/>
    <mergeCell ref="PIW1:PJC1"/>
    <mergeCell ref="PJD1:PJJ1"/>
    <mergeCell ref="PJK1:PJQ1"/>
    <mergeCell ref="PJR1:PJX1"/>
    <mergeCell ref="PHG1:PHM1"/>
    <mergeCell ref="PHN1:PHT1"/>
    <mergeCell ref="PHU1:PIA1"/>
    <mergeCell ref="PIB1:PIH1"/>
    <mergeCell ref="PII1:PIO1"/>
    <mergeCell ref="PFX1:PGD1"/>
    <mergeCell ref="PGE1:PGK1"/>
    <mergeCell ref="PGL1:PGR1"/>
    <mergeCell ref="PGS1:PGY1"/>
    <mergeCell ref="PGZ1:PHF1"/>
    <mergeCell ref="PEO1:PEU1"/>
    <mergeCell ref="PEV1:PFB1"/>
    <mergeCell ref="PFC1:PFI1"/>
    <mergeCell ref="PFJ1:PFP1"/>
    <mergeCell ref="PFQ1:PFW1"/>
    <mergeCell ref="PDF1:PDL1"/>
    <mergeCell ref="PDM1:PDS1"/>
    <mergeCell ref="PDT1:PDZ1"/>
    <mergeCell ref="PEA1:PEG1"/>
    <mergeCell ref="PEH1:PEN1"/>
    <mergeCell ref="PBW1:PCC1"/>
    <mergeCell ref="PCD1:PCJ1"/>
    <mergeCell ref="PCK1:PCQ1"/>
    <mergeCell ref="PCR1:PCX1"/>
    <mergeCell ref="PCY1:PDE1"/>
    <mergeCell ref="PAN1:PAT1"/>
    <mergeCell ref="PAU1:PBA1"/>
    <mergeCell ref="PBB1:PBH1"/>
    <mergeCell ref="PBI1:PBO1"/>
    <mergeCell ref="PBP1:PBV1"/>
    <mergeCell ref="OZE1:OZK1"/>
    <mergeCell ref="OZL1:OZR1"/>
    <mergeCell ref="OZS1:OZY1"/>
    <mergeCell ref="OZZ1:PAF1"/>
    <mergeCell ref="PAG1:PAM1"/>
    <mergeCell ref="OXV1:OYB1"/>
    <mergeCell ref="OYC1:OYI1"/>
    <mergeCell ref="OYJ1:OYP1"/>
    <mergeCell ref="OYQ1:OYW1"/>
    <mergeCell ref="OYX1:OZD1"/>
    <mergeCell ref="OWM1:OWS1"/>
    <mergeCell ref="OWT1:OWZ1"/>
    <mergeCell ref="OXA1:OXG1"/>
    <mergeCell ref="OXH1:OXN1"/>
    <mergeCell ref="OXO1:OXU1"/>
    <mergeCell ref="OVD1:OVJ1"/>
    <mergeCell ref="OVK1:OVQ1"/>
    <mergeCell ref="OVR1:OVX1"/>
    <mergeCell ref="OVY1:OWE1"/>
    <mergeCell ref="OWF1:OWL1"/>
    <mergeCell ref="OTU1:OUA1"/>
    <mergeCell ref="OUB1:OUH1"/>
    <mergeCell ref="OUI1:OUO1"/>
    <mergeCell ref="OUP1:OUV1"/>
    <mergeCell ref="OUW1:OVC1"/>
    <mergeCell ref="OSL1:OSR1"/>
    <mergeCell ref="OSS1:OSY1"/>
    <mergeCell ref="OSZ1:OTF1"/>
    <mergeCell ref="OTG1:OTM1"/>
    <mergeCell ref="OTN1:OTT1"/>
    <mergeCell ref="ORC1:ORI1"/>
    <mergeCell ref="ORJ1:ORP1"/>
    <mergeCell ref="ORQ1:ORW1"/>
    <mergeCell ref="ORX1:OSD1"/>
    <mergeCell ref="OSE1:OSK1"/>
    <mergeCell ref="OPT1:OPZ1"/>
    <mergeCell ref="OQA1:OQG1"/>
    <mergeCell ref="OQH1:OQN1"/>
    <mergeCell ref="OQO1:OQU1"/>
    <mergeCell ref="OQV1:ORB1"/>
    <mergeCell ref="OOK1:OOQ1"/>
    <mergeCell ref="OOR1:OOX1"/>
    <mergeCell ref="OOY1:OPE1"/>
    <mergeCell ref="OPF1:OPL1"/>
    <mergeCell ref="OPM1:OPS1"/>
    <mergeCell ref="ONB1:ONH1"/>
    <mergeCell ref="ONI1:ONO1"/>
    <mergeCell ref="ONP1:ONV1"/>
    <mergeCell ref="ONW1:OOC1"/>
    <mergeCell ref="OOD1:OOJ1"/>
    <mergeCell ref="OLS1:OLY1"/>
    <mergeCell ref="OLZ1:OMF1"/>
    <mergeCell ref="OMG1:OMM1"/>
    <mergeCell ref="OMN1:OMT1"/>
    <mergeCell ref="OMU1:ONA1"/>
    <mergeCell ref="OKJ1:OKP1"/>
    <mergeCell ref="OKQ1:OKW1"/>
    <mergeCell ref="OKX1:OLD1"/>
    <mergeCell ref="OLE1:OLK1"/>
    <mergeCell ref="OLL1:OLR1"/>
    <mergeCell ref="OJA1:OJG1"/>
    <mergeCell ref="OJH1:OJN1"/>
    <mergeCell ref="OJO1:OJU1"/>
    <mergeCell ref="OJV1:OKB1"/>
    <mergeCell ref="OKC1:OKI1"/>
    <mergeCell ref="OHR1:OHX1"/>
    <mergeCell ref="OHY1:OIE1"/>
    <mergeCell ref="OIF1:OIL1"/>
    <mergeCell ref="OIM1:OIS1"/>
    <mergeCell ref="OIT1:OIZ1"/>
    <mergeCell ref="OGI1:OGO1"/>
    <mergeCell ref="OGP1:OGV1"/>
    <mergeCell ref="OGW1:OHC1"/>
    <mergeCell ref="OHD1:OHJ1"/>
    <mergeCell ref="OHK1:OHQ1"/>
    <mergeCell ref="OEZ1:OFF1"/>
    <mergeCell ref="OFG1:OFM1"/>
    <mergeCell ref="OFN1:OFT1"/>
    <mergeCell ref="OFU1:OGA1"/>
    <mergeCell ref="OGB1:OGH1"/>
    <mergeCell ref="ODQ1:ODW1"/>
    <mergeCell ref="ODX1:OED1"/>
    <mergeCell ref="OEE1:OEK1"/>
    <mergeCell ref="OEL1:OER1"/>
    <mergeCell ref="OES1:OEY1"/>
    <mergeCell ref="OCH1:OCN1"/>
    <mergeCell ref="OCO1:OCU1"/>
    <mergeCell ref="OCV1:ODB1"/>
    <mergeCell ref="ODC1:ODI1"/>
    <mergeCell ref="ODJ1:ODP1"/>
    <mergeCell ref="OAY1:OBE1"/>
    <mergeCell ref="OBF1:OBL1"/>
    <mergeCell ref="OBM1:OBS1"/>
    <mergeCell ref="OBT1:OBZ1"/>
    <mergeCell ref="OCA1:OCG1"/>
    <mergeCell ref="NZP1:NZV1"/>
    <mergeCell ref="NZW1:OAC1"/>
    <mergeCell ref="OAD1:OAJ1"/>
    <mergeCell ref="OAK1:OAQ1"/>
    <mergeCell ref="OAR1:OAX1"/>
    <mergeCell ref="NYG1:NYM1"/>
    <mergeCell ref="NYN1:NYT1"/>
    <mergeCell ref="NYU1:NZA1"/>
    <mergeCell ref="NZB1:NZH1"/>
    <mergeCell ref="NZI1:NZO1"/>
    <mergeCell ref="NWX1:NXD1"/>
    <mergeCell ref="NXE1:NXK1"/>
    <mergeCell ref="NXL1:NXR1"/>
    <mergeCell ref="NXS1:NXY1"/>
    <mergeCell ref="NXZ1:NYF1"/>
    <mergeCell ref="NVO1:NVU1"/>
    <mergeCell ref="NVV1:NWB1"/>
    <mergeCell ref="NWC1:NWI1"/>
    <mergeCell ref="NWJ1:NWP1"/>
    <mergeCell ref="NWQ1:NWW1"/>
    <mergeCell ref="NUF1:NUL1"/>
    <mergeCell ref="NUM1:NUS1"/>
    <mergeCell ref="NUT1:NUZ1"/>
    <mergeCell ref="NVA1:NVG1"/>
    <mergeCell ref="NVH1:NVN1"/>
    <mergeCell ref="NSW1:NTC1"/>
    <mergeCell ref="NTD1:NTJ1"/>
    <mergeCell ref="NTK1:NTQ1"/>
    <mergeCell ref="NTR1:NTX1"/>
    <mergeCell ref="NTY1:NUE1"/>
    <mergeCell ref="NRN1:NRT1"/>
    <mergeCell ref="NRU1:NSA1"/>
    <mergeCell ref="NSB1:NSH1"/>
    <mergeCell ref="NSI1:NSO1"/>
    <mergeCell ref="NSP1:NSV1"/>
    <mergeCell ref="NQE1:NQK1"/>
    <mergeCell ref="NQL1:NQR1"/>
    <mergeCell ref="NQS1:NQY1"/>
    <mergeCell ref="NQZ1:NRF1"/>
    <mergeCell ref="NRG1:NRM1"/>
    <mergeCell ref="NOV1:NPB1"/>
    <mergeCell ref="NPC1:NPI1"/>
    <mergeCell ref="NPJ1:NPP1"/>
    <mergeCell ref="NPQ1:NPW1"/>
    <mergeCell ref="NPX1:NQD1"/>
    <mergeCell ref="NNM1:NNS1"/>
    <mergeCell ref="NNT1:NNZ1"/>
    <mergeCell ref="NOA1:NOG1"/>
    <mergeCell ref="NOH1:NON1"/>
    <mergeCell ref="NOO1:NOU1"/>
    <mergeCell ref="NMD1:NMJ1"/>
    <mergeCell ref="NMK1:NMQ1"/>
    <mergeCell ref="NMR1:NMX1"/>
    <mergeCell ref="NMY1:NNE1"/>
    <mergeCell ref="NNF1:NNL1"/>
    <mergeCell ref="NKU1:NLA1"/>
    <mergeCell ref="NLB1:NLH1"/>
    <mergeCell ref="NLI1:NLO1"/>
    <mergeCell ref="NLP1:NLV1"/>
    <mergeCell ref="NLW1:NMC1"/>
    <mergeCell ref="NJL1:NJR1"/>
    <mergeCell ref="NJS1:NJY1"/>
    <mergeCell ref="NJZ1:NKF1"/>
    <mergeCell ref="NKG1:NKM1"/>
    <mergeCell ref="NKN1:NKT1"/>
    <mergeCell ref="NIC1:NII1"/>
    <mergeCell ref="NIJ1:NIP1"/>
    <mergeCell ref="NIQ1:NIW1"/>
    <mergeCell ref="NIX1:NJD1"/>
    <mergeCell ref="NJE1:NJK1"/>
    <mergeCell ref="NGT1:NGZ1"/>
    <mergeCell ref="NHA1:NHG1"/>
    <mergeCell ref="NHH1:NHN1"/>
    <mergeCell ref="NHO1:NHU1"/>
    <mergeCell ref="NHV1:NIB1"/>
    <mergeCell ref="NFK1:NFQ1"/>
    <mergeCell ref="NFR1:NFX1"/>
    <mergeCell ref="NFY1:NGE1"/>
    <mergeCell ref="NGF1:NGL1"/>
    <mergeCell ref="NGM1:NGS1"/>
    <mergeCell ref="NEB1:NEH1"/>
    <mergeCell ref="NEI1:NEO1"/>
    <mergeCell ref="NEP1:NEV1"/>
    <mergeCell ref="NEW1:NFC1"/>
    <mergeCell ref="NFD1:NFJ1"/>
    <mergeCell ref="NCS1:NCY1"/>
    <mergeCell ref="NCZ1:NDF1"/>
    <mergeCell ref="NDG1:NDM1"/>
    <mergeCell ref="NDN1:NDT1"/>
    <mergeCell ref="NDU1:NEA1"/>
    <mergeCell ref="NBJ1:NBP1"/>
    <mergeCell ref="NBQ1:NBW1"/>
    <mergeCell ref="NBX1:NCD1"/>
    <mergeCell ref="NCE1:NCK1"/>
    <mergeCell ref="NCL1:NCR1"/>
    <mergeCell ref="NAA1:NAG1"/>
    <mergeCell ref="NAH1:NAN1"/>
    <mergeCell ref="NAO1:NAU1"/>
    <mergeCell ref="NAV1:NBB1"/>
    <mergeCell ref="NBC1:NBI1"/>
    <mergeCell ref="MYR1:MYX1"/>
    <mergeCell ref="MYY1:MZE1"/>
    <mergeCell ref="MZF1:MZL1"/>
    <mergeCell ref="MZM1:MZS1"/>
    <mergeCell ref="MZT1:MZZ1"/>
    <mergeCell ref="MXI1:MXO1"/>
    <mergeCell ref="MXP1:MXV1"/>
    <mergeCell ref="MXW1:MYC1"/>
    <mergeCell ref="MYD1:MYJ1"/>
    <mergeCell ref="MYK1:MYQ1"/>
    <mergeCell ref="MVZ1:MWF1"/>
    <mergeCell ref="MWG1:MWM1"/>
    <mergeCell ref="MWN1:MWT1"/>
    <mergeCell ref="MWU1:MXA1"/>
    <mergeCell ref="MXB1:MXH1"/>
    <mergeCell ref="MUQ1:MUW1"/>
    <mergeCell ref="MUX1:MVD1"/>
    <mergeCell ref="MVE1:MVK1"/>
    <mergeCell ref="MVL1:MVR1"/>
    <mergeCell ref="MVS1:MVY1"/>
    <mergeCell ref="MTH1:MTN1"/>
    <mergeCell ref="MTO1:MTU1"/>
    <mergeCell ref="MTV1:MUB1"/>
    <mergeCell ref="MUC1:MUI1"/>
    <mergeCell ref="MUJ1:MUP1"/>
    <mergeCell ref="MRY1:MSE1"/>
    <mergeCell ref="MSF1:MSL1"/>
    <mergeCell ref="MSM1:MSS1"/>
    <mergeCell ref="MST1:MSZ1"/>
    <mergeCell ref="MTA1:MTG1"/>
    <mergeCell ref="MQP1:MQV1"/>
    <mergeCell ref="MQW1:MRC1"/>
    <mergeCell ref="MRD1:MRJ1"/>
    <mergeCell ref="MRK1:MRQ1"/>
    <mergeCell ref="MRR1:MRX1"/>
    <mergeCell ref="MPG1:MPM1"/>
    <mergeCell ref="MPN1:MPT1"/>
    <mergeCell ref="MPU1:MQA1"/>
    <mergeCell ref="MQB1:MQH1"/>
    <mergeCell ref="MQI1:MQO1"/>
    <mergeCell ref="MNX1:MOD1"/>
    <mergeCell ref="MOE1:MOK1"/>
    <mergeCell ref="MOL1:MOR1"/>
    <mergeCell ref="MOS1:MOY1"/>
    <mergeCell ref="MOZ1:MPF1"/>
    <mergeCell ref="MMO1:MMU1"/>
    <mergeCell ref="MMV1:MNB1"/>
    <mergeCell ref="MNC1:MNI1"/>
    <mergeCell ref="MNJ1:MNP1"/>
    <mergeCell ref="MNQ1:MNW1"/>
    <mergeCell ref="MLF1:MLL1"/>
    <mergeCell ref="MLM1:MLS1"/>
    <mergeCell ref="MLT1:MLZ1"/>
    <mergeCell ref="MMA1:MMG1"/>
    <mergeCell ref="MMH1:MMN1"/>
    <mergeCell ref="MJW1:MKC1"/>
    <mergeCell ref="MKD1:MKJ1"/>
    <mergeCell ref="MKK1:MKQ1"/>
    <mergeCell ref="MKR1:MKX1"/>
    <mergeCell ref="MKY1:MLE1"/>
    <mergeCell ref="MIN1:MIT1"/>
    <mergeCell ref="MIU1:MJA1"/>
    <mergeCell ref="MJB1:MJH1"/>
    <mergeCell ref="MJI1:MJO1"/>
    <mergeCell ref="MJP1:MJV1"/>
    <mergeCell ref="MHE1:MHK1"/>
    <mergeCell ref="MHL1:MHR1"/>
    <mergeCell ref="MHS1:MHY1"/>
    <mergeCell ref="MHZ1:MIF1"/>
    <mergeCell ref="MIG1:MIM1"/>
    <mergeCell ref="MFV1:MGB1"/>
    <mergeCell ref="MGC1:MGI1"/>
    <mergeCell ref="MGJ1:MGP1"/>
    <mergeCell ref="MGQ1:MGW1"/>
    <mergeCell ref="MGX1:MHD1"/>
    <mergeCell ref="MEM1:MES1"/>
    <mergeCell ref="MET1:MEZ1"/>
    <mergeCell ref="MFA1:MFG1"/>
    <mergeCell ref="MFH1:MFN1"/>
    <mergeCell ref="MFO1:MFU1"/>
    <mergeCell ref="MDD1:MDJ1"/>
    <mergeCell ref="MDK1:MDQ1"/>
    <mergeCell ref="MDR1:MDX1"/>
    <mergeCell ref="MDY1:MEE1"/>
    <mergeCell ref="MEF1:MEL1"/>
    <mergeCell ref="MBU1:MCA1"/>
    <mergeCell ref="MCB1:MCH1"/>
    <mergeCell ref="MCI1:MCO1"/>
    <mergeCell ref="MCP1:MCV1"/>
    <mergeCell ref="MCW1:MDC1"/>
    <mergeCell ref="MAL1:MAR1"/>
    <mergeCell ref="MAS1:MAY1"/>
    <mergeCell ref="MAZ1:MBF1"/>
    <mergeCell ref="MBG1:MBM1"/>
    <mergeCell ref="MBN1:MBT1"/>
    <mergeCell ref="LZC1:LZI1"/>
    <mergeCell ref="LZJ1:LZP1"/>
    <mergeCell ref="LZQ1:LZW1"/>
    <mergeCell ref="LZX1:MAD1"/>
    <mergeCell ref="MAE1:MAK1"/>
    <mergeCell ref="LXT1:LXZ1"/>
    <mergeCell ref="LYA1:LYG1"/>
    <mergeCell ref="LYH1:LYN1"/>
    <mergeCell ref="LYO1:LYU1"/>
    <mergeCell ref="LYV1:LZB1"/>
    <mergeCell ref="LWK1:LWQ1"/>
    <mergeCell ref="LWR1:LWX1"/>
    <mergeCell ref="LWY1:LXE1"/>
    <mergeCell ref="LXF1:LXL1"/>
    <mergeCell ref="LXM1:LXS1"/>
    <mergeCell ref="LVB1:LVH1"/>
    <mergeCell ref="LVI1:LVO1"/>
    <mergeCell ref="LVP1:LVV1"/>
    <mergeCell ref="LVW1:LWC1"/>
    <mergeCell ref="LWD1:LWJ1"/>
    <mergeCell ref="LTS1:LTY1"/>
    <mergeCell ref="LTZ1:LUF1"/>
    <mergeCell ref="LUG1:LUM1"/>
    <mergeCell ref="LUN1:LUT1"/>
    <mergeCell ref="LUU1:LVA1"/>
    <mergeCell ref="LSJ1:LSP1"/>
    <mergeCell ref="LSQ1:LSW1"/>
    <mergeCell ref="LSX1:LTD1"/>
    <mergeCell ref="LTE1:LTK1"/>
    <mergeCell ref="LTL1:LTR1"/>
    <mergeCell ref="LRA1:LRG1"/>
    <mergeCell ref="LRH1:LRN1"/>
    <mergeCell ref="LRO1:LRU1"/>
    <mergeCell ref="LRV1:LSB1"/>
    <mergeCell ref="LSC1:LSI1"/>
    <mergeCell ref="LPR1:LPX1"/>
    <mergeCell ref="LPY1:LQE1"/>
    <mergeCell ref="LQF1:LQL1"/>
    <mergeCell ref="LQM1:LQS1"/>
    <mergeCell ref="LQT1:LQZ1"/>
    <mergeCell ref="LOI1:LOO1"/>
    <mergeCell ref="LOP1:LOV1"/>
    <mergeCell ref="LOW1:LPC1"/>
    <mergeCell ref="LPD1:LPJ1"/>
    <mergeCell ref="LPK1:LPQ1"/>
    <mergeCell ref="LMZ1:LNF1"/>
    <mergeCell ref="LNG1:LNM1"/>
    <mergeCell ref="LNN1:LNT1"/>
    <mergeCell ref="LNU1:LOA1"/>
    <mergeCell ref="LOB1:LOH1"/>
    <mergeCell ref="LLQ1:LLW1"/>
    <mergeCell ref="LLX1:LMD1"/>
    <mergeCell ref="LME1:LMK1"/>
    <mergeCell ref="LML1:LMR1"/>
    <mergeCell ref="LMS1:LMY1"/>
    <mergeCell ref="LKH1:LKN1"/>
    <mergeCell ref="LKO1:LKU1"/>
    <mergeCell ref="LKV1:LLB1"/>
    <mergeCell ref="LLC1:LLI1"/>
    <mergeCell ref="LLJ1:LLP1"/>
    <mergeCell ref="LIY1:LJE1"/>
    <mergeCell ref="LJF1:LJL1"/>
    <mergeCell ref="LJM1:LJS1"/>
    <mergeCell ref="LJT1:LJZ1"/>
    <mergeCell ref="LKA1:LKG1"/>
    <mergeCell ref="LHP1:LHV1"/>
    <mergeCell ref="LHW1:LIC1"/>
    <mergeCell ref="LID1:LIJ1"/>
    <mergeCell ref="LIK1:LIQ1"/>
    <mergeCell ref="LIR1:LIX1"/>
    <mergeCell ref="LGG1:LGM1"/>
    <mergeCell ref="LGN1:LGT1"/>
    <mergeCell ref="LGU1:LHA1"/>
    <mergeCell ref="LHB1:LHH1"/>
    <mergeCell ref="LHI1:LHO1"/>
    <mergeCell ref="LEX1:LFD1"/>
    <mergeCell ref="LFE1:LFK1"/>
    <mergeCell ref="LFL1:LFR1"/>
    <mergeCell ref="LFS1:LFY1"/>
    <mergeCell ref="LFZ1:LGF1"/>
    <mergeCell ref="LDO1:LDU1"/>
    <mergeCell ref="LDV1:LEB1"/>
    <mergeCell ref="LEC1:LEI1"/>
    <mergeCell ref="LEJ1:LEP1"/>
    <mergeCell ref="LEQ1:LEW1"/>
    <mergeCell ref="LCF1:LCL1"/>
    <mergeCell ref="LCM1:LCS1"/>
    <mergeCell ref="LCT1:LCZ1"/>
    <mergeCell ref="LDA1:LDG1"/>
    <mergeCell ref="LDH1:LDN1"/>
    <mergeCell ref="LAW1:LBC1"/>
    <mergeCell ref="LBD1:LBJ1"/>
    <mergeCell ref="LBK1:LBQ1"/>
    <mergeCell ref="LBR1:LBX1"/>
    <mergeCell ref="LBY1:LCE1"/>
    <mergeCell ref="KZN1:KZT1"/>
    <mergeCell ref="KZU1:LAA1"/>
    <mergeCell ref="LAB1:LAH1"/>
    <mergeCell ref="LAI1:LAO1"/>
    <mergeCell ref="LAP1:LAV1"/>
    <mergeCell ref="KYE1:KYK1"/>
    <mergeCell ref="KYL1:KYR1"/>
    <mergeCell ref="KYS1:KYY1"/>
    <mergeCell ref="KYZ1:KZF1"/>
    <mergeCell ref="KZG1:KZM1"/>
    <mergeCell ref="KWV1:KXB1"/>
    <mergeCell ref="KXC1:KXI1"/>
    <mergeCell ref="KXJ1:KXP1"/>
    <mergeCell ref="KXQ1:KXW1"/>
    <mergeCell ref="KXX1:KYD1"/>
    <mergeCell ref="KVM1:KVS1"/>
    <mergeCell ref="KVT1:KVZ1"/>
    <mergeCell ref="KWA1:KWG1"/>
    <mergeCell ref="KWH1:KWN1"/>
    <mergeCell ref="KWO1:KWU1"/>
    <mergeCell ref="KUD1:KUJ1"/>
    <mergeCell ref="KUK1:KUQ1"/>
    <mergeCell ref="KUR1:KUX1"/>
    <mergeCell ref="KUY1:KVE1"/>
    <mergeCell ref="KVF1:KVL1"/>
    <mergeCell ref="KSU1:KTA1"/>
    <mergeCell ref="KTB1:KTH1"/>
    <mergeCell ref="KTI1:KTO1"/>
    <mergeCell ref="KTP1:KTV1"/>
    <mergeCell ref="KTW1:KUC1"/>
    <mergeCell ref="KRL1:KRR1"/>
    <mergeCell ref="KRS1:KRY1"/>
    <mergeCell ref="KRZ1:KSF1"/>
    <mergeCell ref="KSG1:KSM1"/>
    <mergeCell ref="KSN1:KST1"/>
    <mergeCell ref="KQC1:KQI1"/>
    <mergeCell ref="KQJ1:KQP1"/>
    <mergeCell ref="KQQ1:KQW1"/>
    <mergeCell ref="KQX1:KRD1"/>
    <mergeCell ref="KRE1:KRK1"/>
    <mergeCell ref="KOT1:KOZ1"/>
    <mergeCell ref="KPA1:KPG1"/>
    <mergeCell ref="KPH1:KPN1"/>
    <mergeCell ref="KPO1:KPU1"/>
    <mergeCell ref="KPV1:KQB1"/>
    <mergeCell ref="KNK1:KNQ1"/>
    <mergeCell ref="KNR1:KNX1"/>
    <mergeCell ref="KNY1:KOE1"/>
    <mergeCell ref="KOF1:KOL1"/>
    <mergeCell ref="KOM1:KOS1"/>
    <mergeCell ref="KMB1:KMH1"/>
    <mergeCell ref="KMI1:KMO1"/>
    <mergeCell ref="KMP1:KMV1"/>
    <mergeCell ref="KMW1:KNC1"/>
    <mergeCell ref="KND1:KNJ1"/>
    <mergeCell ref="KKS1:KKY1"/>
    <mergeCell ref="KKZ1:KLF1"/>
    <mergeCell ref="KLG1:KLM1"/>
    <mergeCell ref="KLN1:KLT1"/>
    <mergeCell ref="KLU1:KMA1"/>
    <mergeCell ref="KJJ1:KJP1"/>
    <mergeCell ref="KJQ1:KJW1"/>
    <mergeCell ref="KJX1:KKD1"/>
    <mergeCell ref="KKE1:KKK1"/>
    <mergeCell ref="KKL1:KKR1"/>
    <mergeCell ref="KIA1:KIG1"/>
    <mergeCell ref="KIH1:KIN1"/>
    <mergeCell ref="KIO1:KIU1"/>
    <mergeCell ref="KIV1:KJB1"/>
    <mergeCell ref="KJC1:KJI1"/>
    <mergeCell ref="KGR1:KGX1"/>
    <mergeCell ref="KGY1:KHE1"/>
    <mergeCell ref="KHF1:KHL1"/>
    <mergeCell ref="KHM1:KHS1"/>
    <mergeCell ref="KHT1:KHZ1"/>
    <mergeCell ref="KFI1:KFO1"/>
    <mergeCell ref="KFP1:KFV1"/>
    <mergeCell ref="KFW1:KGC1"/>
    <mergeCell ref="KGD1:KGJ1"/>
    <mergeCell ref="KGK1:KGQ1"/>
    <mergeCell ref="KDZ1:KEF1"/>
    <mergeCell ref="KEG1:KEM1"/>
    <mergeCell ref="KEN1:KET1"/>
    <mergeCell ref="KEU1:KFA1"/>
    <mergeCell ref="KFB1:KFH1"/>
    <mergeCell ref="KCQ1:KCW1"/>
    <mergeCell ref="KCX1:KDD1"/>
    <mergeCell ref="KDE1:KDK1"/>
    <mergeCell ref="KDL1:KDR1"/>
    <mergeCell ref="KDS1:KDY1"/>
    <mergeCell ref="KBH1:KBN1"/>
    <mergeCell ref="KBO1:KBU1"/>
    <mergeCell ref="KBV1:KCB1"/>
    <mergeCell ref="KCC1:KCI1"/>
    <mergeCell ref="KCJ1:KCP1"/>
    <mergeCell ref="JZY1:KAE1"/>
    <mergeCell ref="KAF1:KAL1"/>
    <mergeCell ref="KAM1:KAS1"/>
    <mergeCell ref="KAT1:KAZ1"/>
    <mergeCell ref="KBA1:KBG1"/>
    <mergeCell ref="JYP1:JYV1"/>
    <mergeCell ref="JYW1:JZC1"/>
    <mergeCell ref="JZD1:JZJ1"/>
    <mergeCell ref="JZK1:JZQ1"/>
    <mergeCell ref="JZR1:JZX1"/>
    <mergeCell ref="JXG1:JXM1"/>
    <mergeCell ref="JXN1:JXT1"/>
    <mergeCell ref="JXU1:JYA1"/>
    <mergeCell ref="JYB1:JYH1"/>
    <mergeCell ref="JYI1:JYO1"/>
    <mergeCell ref="JVX1:JWD1"/>
    <mergeCell ref="JWE1:JWK1"/>
    <mergeCell ref="JWL1:JWR1"/>
    <mergeCell ref="JWS1:JWY1"/>
    <mergeCell ref="JWZ1:JXF1"/>
    <mergeCell ref="JUO1:JUU1"/>
    <mergeCell ref="JUV1:JVB1"/>
    <mergeCell ref="JVC1:JVI1"/>
    <mergeCell ref="JVJ1:JVP1"/>
    <mergeCell ref="JVQ1:JVW1"/>
    <mergeCell ref="JTF1:JTL1"/>
    <mergeCell ref="JTM1:JTS1"/>
    <mergeCell ref="JTT1:JTZ1"/>
    <mergeCell ref="JUA1:JUG1"/>
    <mergeCell ref="JUH1:JUN1"/>
    <mergeCell ref="JRW1:JSC1"/>
    <mergeCell ref="JSD1:JSJ1"/>
    <mergeCell ref="JSK1:JSQ1"/>
    <mergeCell ref="JSR1:JSX1"/>
    <mergeCell ref="JSY1:JTE1"/>
    <mergeCell ref="JQN1:JQT1"/>
    <mergeCell ref="JQU1:JRA1"/>
    <mergeCell ref="JRB1:JRH1"/>
    <mergeCell ref="JRI1:JRO1"/>
    <mergeCell ref="JRP1:JRV1"/>
    <mergeCell ref="JPE1:JPK1"/>
    <mergeCell ref="JPL1:JPR1"/>
    <mergeCell ref="JPS1:JPY1"/>
    <mergeCell ref="JPZ1:JQF1"/>
    <mergeCell ref="JQG1:JQM1"/>
    <mergeCell ref="JNV1:JOB1"/>
    <mergeCell ref="JOC1:JOI1"/>
    <mergeCell ref="JOJ1:JOP1"/>
    <mergeCell ref="JOQ1:JOW1"/>
    <mergeCell ref="JOX1:JPD1"/>
    <mergeCell ref="JMM1:JMS1"/>
    <mergeCell ref="JMT1:JMZ1"/>
    <mergeCell ref="JNA1:JNG1"/>
    <mergeCell ref="JNH1:JNN1"/>
    <mergeCell ref="JNO1:JNU1"/>
    <mergeCell ref="JLD1:JLJ1"/>
    <mergeCell ref="JLK1:JLQ1"/>
    <mergeCell ref="JLR1:JLX1"/>
    <mergeCell ref="JLY1:JME1"/>
    <mergeCell ref="JMF1:JML1"/>
    <mergeCell ref="JJU1:JKA1"/>
    <mergeCell ref="JKB1:JKH1"/>
    <mergeCell ref="JKI1:JKO1"/>
    <mergeCell ref="JKP1:JKV1"/>
    <mergeCell ref="JKW1:JLC1"/>
    <mergeCell ref="JIL1:JIR1"/>
    <mergeCell ref="JIS1:JIY1"/>
    <mergeCell ref="JIZ1:JJF1"/>
    <mergeCell ref="JJG1:JJM1"/>
    <mergeCell ref="JJN1:JJT1"/>
    <mergeCell ref="JHC1:JHI1"/>
    <mergeCell ref="JHJ1:JHP1"/>
    <mergeCell ref="JHQ1:JHW1"/>
    <mergeCell ref="JHX1:JID1"/>
    <mergeCell ref="JIE1:JIK1"/>
    <mergeCell ref="JFT1:JFZ1"/>
    <mergeCell ref="JGA1:JGG1"/>
    <mergeCell ref="JGH1:JGN1"/>
    <mergeCell ref="JGO1:JGU1"/>
    <mergeCell ref="JGV1:JHB1"/>
    <mergeCell ref="JEK1:JEQ1"/>
    <mergeCell ref="JER1:JEX1"/>
    <mergeCell ref="JEY1:JFE1"/>
    <mergeCell ref="JFF1:JFL1"/>
    <mergeCell ref="JFM1:JFS1"/>
    <mergeCell ref="JDB1:JDH1"/>
    <mergeCell ref="JDI1:JDO1"/>
    <mergeCell ref="JDP1:JDV1"/>
    <mergeCell ref="JDW1:JEC1"/>
    <mergeCell ref="JED1:JEJ1"/>
    <mergeCell ref="JBS1:JBY1"/>
    <mergeCell ref="JBZ1:JCF1"/>
    <mergeCell ref="JCG1:JCM1"/>
    <mergeCell ref="JCN1:JCT1"/>
    <mergeCell ref="JCU1:JDA1"/>
    <mergeCell ref="JAJ1:JAP1"/>
    <mergeCell ref="JAQ1:JAW1"/>
    <mergeCell ref="JAX1:JBD1"/>
    <mergeCell ref="JBE1:JBK1"/>
    <mergeCell ref="JBL1:JBR1"/>
    <mergeCell ref="IZA1:IZG1"/>
    <mergeCell ref="IZH1:IZN1"/>
    <mergeCell ref="IZO1:IZU1"/>
    <mergeCell ref="IZV1:JAB1"/>
    <mergeCell ref="JAC1:JAI1"/>
    <mergeCell ref="IXR1:IXX1"/>
    <mergeCell ref="IXY1:IYE1"/>
    <mergeCell ref="IYF1:IYL1"/>
    <mergeCell ref="IYM1:IYS1"/>
    <mergeCell ref="IYT1:IYZ1"/>
    <mergeCell ref="IWI1:IWO1"/>
    <mergeCell ref="IWP1:IWV1"/>
    <mergeCell ref="IWW1:IXC1"/>
    <mergeCell ref="IXD1:IXJ1"/>
    <mergeCell ref="IXK1:IXQ1"/>
    <mergeCell ref="IUZ1:IVF1"/>
    <mergeCell ref="IVG1:IVM1"/>
    <mergeCell ref="IVN1:IVT1"/>
    <mergeCell ref="IVU1:IWA1"/>
    <mergeCell ref="IWB1:IWH1"/>
    <mergeCell ref="ITQ1:ITW1"/>
    <mergeCell ref="ITX1:IUD1"/>
    <mergeCell ref="IUE1:IUK1"/>
    <mergeCell ref="IUL1:IUR1"/>
    <mergeCell ref="IUS1:IUY1"/>
    <mergeCell ref="ISH1:ISN1"/>
    <mergeCell ref="ISO1:ISU1"/>
    <mergeCell ref="ISV1:ITB1"/>
    <mergeCell ref="ITC1:ITI1"/>
    <mergeCell ref="ITJ1:ITP1"/>
    <mergeCell ref="IQY1:IRE1"/>
    <mergeCell ref="IRF1:IRL1"/>
    <mergeCell ref="IRM1:IRS1"/>
    <mergeCell ref="IRT1:IRZ1"/>
    <mergeCell ref="ISA1:ISG1"/>
    <mergeCell ref="IPP1:IPV1"/>
    <mergeCell ref="IPW1:IQC1"/>
    <mergeCell ref="IQD1:IQJ1"/>
    <mergeCell ref="IQK1:IQQ1"/>
    <mergeCell ref="IQR1:IQX1"/>
    <mergeCell ref="IOG1:IOM1"/>
    <mergeCell ref="ION1:IOT1"/>
    <mergeCell ref="IOU1:IPA1"/>
    <mergeCell ref="IPB1:IPH1"/>
    <mergeCell ref="IPI1:IPO1"/>
    <mergeCell ref="IMX1:IND1"/>
    <mergeCell ref="INE1:INK1"/>
    <mergeCell ref="INL1:INR1"/>
    <mergeCell ref="INS1:INY1"/>
    <mergeCell ref="INZ1:IOF1"/>
    <mergeCell ref="ILO1:ILU1"/>
    <mergeCell ref="ILV1:IMB1"/>
    <mergeCell ref="IMC1:IMI1"/>
    <mergeCell ref="IMJ1:IMP1"/>
    <mergeCell ref="IMQ1:IMW1"/>
    <mergeCell ref="IKF1:IKL1"/>
    <mergeCell ref="IKM1:IKS1"/>
    <mergeCell ref="IKT1:IKZ1"/>
    <mergeCell ref="ILA1:ILG1"/>
    <mergeCell ref="ILH1:ILN1"/>
    <mergeCell ref="IIW1:IJC1"/>
    <mergeCell ref="IJD1:IJJ1"/>
    <mergeCell ref="IJK1:IJQ1"/>
    <mergeCell ref="IJR1:IJX1"/>
    <mergeCell ref="IJY1:IKE1"/>
    <mergeCell ref="IHN1:IHT1"/>
    <mergeCell ref="IHU1:IIA1"/>
    <mergeCell ref="IIB1:IIH1"/>
    <mergeCell ref="III1:IIO1"/>
    <mergeCell ref="IIP1:IIV1"/>
    <mergeCell ref="IGE1:IGK1"/>
    <mergeCell ref="IGL1:IGR1"/>
    <mergeCell ref="IGS1:IGY1"/>
    <mergeCell ref="IGZ1:IHF1"/>
    <mergeCell ref="IHG1:IHM1"/>
    <mergeCell ref="IEV1:IFB1"/>
    <mergeCell ref="IFC1:IFI1"/>
    <mergeCell ref="IFJ1:IFP1"/>
    <mergeCell ref="IFQ1:IFW1"/>
    <mergeCell ref="IFX1:IGD1"/>
    <mergeCell ref="IDM1:IDS1"/>
    <mergeCell ref="IDT1:IDZ1"/>
    <mergeCell ref="IEA1:IEG1"/>
    <mergeCell ref="IEH1:IEN1"/>
    <mergeCell ref="IEO1:IEU1"/>
    <mergeCell ref="ICD1:ICJ1"/>
    <mergeCell ref="ICK1:ICQ1"/>
    <mergeCell ref="ICR1:ICX1"/>
    <mergeCell ref="ICY1:IDE1"/>
    <mergeCell ref="IDF1:IDL1"/>
    <mergeCell ref="IAU1:IBA1"/>
    <mergeCell ref="IBB1:IBH1"/>
    <mergeCell ref="IBI1:IBO1"/>
    <mergeCell ref="IBP1:IBV1"/>
    <mergeCell ref="IBW1:ICC1"/>
    <mergeCell ref="HZL1:HZR1"/>
    <mergeCell ref="HZS1:HZY1"/>
    <mergeCell ref="HZZ1:IAF1"/>
    <mergeCell ref="IAG1:IAM1"/>
    <mergeCell ref="IAN1:IAT1"/>
    <mergeCell ref="HYC1:HYI1"/>
    <mergeCell ref="HYJ1:HYP1"/>
    <mergeCell ref="HYQ1:HYW1"/>
    <mergeCell ref="HYX1:HZD1"/>
    <mergeCell ref="HZE1:HZK1"/>
    <mergeCell ref="HWT1:HWZ1"/>
    <mergeCell ref="HXA1:HXG1"/>
    <mergeCell ref="HXH1:HXN1"/>
    <mergeCell ref="HXO1:HXU1"/>
    <mergeCell ref="HXV1:HYB1"/>
    <mergeCell ref="HVK1:HVQ1"/>
    <mergeCell ref="HVR1:HVX1"/>
    <mergeCell ref="HVY1:HWE1"/>
    <mergeCell ref="HWF1:HWL1"/>
    <mergeCell ref="HWM1:HWS1"/>
    <mergeCell ref="HUB1:HUH1"/>
    <mergeCell ref="HUI1:HUO1"/>
    <mergeCell ref="HUP1:HUV1"/>
    <mergeCell ref="HUW1:HVC1"/>
    <mergeCell ref="HVD1:HVJ1"/>
    <mergeCell ref="HSS1:HSY1"/>
    <mergeCell ref="HSZ1:HTF1"/>
    <mergeCell ref="HTG1:HTM1"/>
    <mergeCell ref="HTN1:HTT1"/>
    <mergeCell ref="HTU1:HUA1"/>
    <mergeCell ref="HRJ1:HRP1"/>
    <mergeCell ref="HRQ1:HRW1"/>
    <mergeCell ref="HRX1:HSD1"/>
    <mergeCell ref="HSE1:HSK1"/>
    <mergeCell ref="HSL1:HSR1"/>
    <mergeCell ref="HQA1:HQG1"/>
    <mergeCell ref="HQH1:HQN1"/>
    <mergeCell ref="HQO1:HQU1"/>
    <mergeCell ref="HQV1:HRB1"/>
    <mergeCell ref="HRC1:HRI1"/>
    <mergeCell ref="HOR1:HOX1"/>
    <mergeCell ref="HOY1:HPE1"/>
    <mergeCell ref="HPF1:HPL1"/>
    <mergeCell ref="HPM1:HPS1"/>
    <mergeCell ref="HPT1:HPZ1"/>
    <mergeCell ref="HNI1:HNO1"/>
    <mergeCell ref="HNP1:HNV1"/>
    <mergeCell ref="HNW1:HOC1"/>
    <mergeCell ref="HOD1:HOJ1"/>
    <mergeCell ref="HOK1:HOQ1"/>
    <mergeCell ref="HLZ1:HMF1"/>
    <mergeCell ref="HMG1:HMM1"/>
    <mergeCell ref="HMN1:HMT1"/>
    <mergeCell ref="HMU1:HNA1"/>
    <mergeCell ref="HNB1:HNH1"/>
    <mergeCell ref="HKQ1:HKW1"/>
    <mergeCell ref="HKX1:HLD1"/>
    <mergeCell ref="HLE1:HLK1"/>
    <mergeCell ref="HLL1:HLR1"/>
    <mergeCell ref="HLS1:HLY1"/>
    <mergeCell ref="HJH1:HJN1"/>
    <mergeCell ref="HJO1:HJU1"/>
    <mergeCell ref="HJV1:HKB1"/>
    <mergeCell ref="HKC1:HKI1"/>
    <mergeCell ref="HKJ1:HKP1"/>
    <mergeCell ref="HHY1:HIE1"/>
    <mergeCell ref="HIF1:HIL1"/>
    <mergeCell ref="HIM1:HIS1"/>
    <mergeCell ref="HIT1:HIZ1"/>
    <mergeCell ref="HJA1:HJG1"/>
    <mergeCell ref="HGP1:HGV1"/>
    <mergeCell ref="HGW1:HHC1"/>
    <mergeCell ref="HHD1:HHJ1"/>
    <mergeCell ref="HHK1:HHQ1"/>
    <mergeCell ref="HHR1:HHX1"/>
    <mergeCell ref="HFG1:HFM1"/>
    <mergeCell ref="HFN1:HFT1"/>
    <mergeCell ref="HFU1:HGA1"/>
    <mergeCell ref="HGB1:HGH1"/>
    <mergeCell ref="HGI1:HGO1"/>
    <mergeCell ref="HDX1:HED1"/>
    <mergeCell ref="HEE1:HEK1"/>
    <mergeCell ref="HEL1:HER1"/>
    <mergeCell ref="HES1:HEY1"/>
    <mergeCell ref="HEZ1:HFF1"/>
    <mergeCell ref="HCO1:HCU1"/>
    <mergeCell ref="HCV1:HDB1"/>
    <mergeCell ref="HDC1:HDI1"/>
    <mergeCell ref="HDJ1:HDP1"/>
    <mergeCell ref="HDQ1:HDW1"/>
    <mergeCell ref="HBF1:HBL1"/>
    <mergeCell ref="HBM1:HBS1"/>
    <mergeCell ref="HBT1:HBZ1"/>
    <mergeCell ref="HCA1:HCG1"/>
    <mergeCell ref="HCH1:HCN1"/>
    <mergeCell ref="GZW1:HAC1"/>
    <mergeCell ref="HAD1:HAJ1"/>
    <mergeCell ref="HAK1:HAQ1"/>
    <mergeCell ref="HAR1:HAX1"/>
    <mergeCell ref="HAY1:HBE1"/>
    <mergeCell ref="GYN1:GYT1"/>
    <mergeCell ref="GYU1:GZA1"/>
    <mergeCell ref="GZB1:GZH1"/>
    <mergeCell ref="GZI1:GZO1"/>
    <mergeCell ref="GZP1:GZV1"/>
    <mergeCell ref="GXE1:GXK1"/>
    <mergeCell ref="GXL1:GXR1"/>
    <mergeCell ref="GXS1:GXY1"/>
    <mergeCell ref="GXZ1:GYF1"/>
    <mergeCell ref="GYG1:GYM1"/>
    <mergeCell ref="GVV1:GWB1"/>
    <mergeCell ref="GWC1:GWI1"/>
    <mergeCell ref="GWJ1:GWP1"/>
    <mergeCell ref="GWQ1:GWW1"/>
    <mergeCell ref="GWX1:GXD1"/>
    <mergeCell ref="GUM1:GUS1"/>
    <mergeCell ref="GUT1:GUZ1"/>
    <mergeCell ref="GVA1:GVG1"/>
    <mergeCell ref="GVH1:GVN1"/>
    <mergeCell ref="GVO1:GVU1"/>
    <mergeCell ref="GTD1:GTJ1"/>
    <mergeCell ref="GTK1:GTQ1"/>
    <mergeCell ref="GTR1:GTX1"/>
    <mergeCell ref="GTY1:GUE1"/>
    <mergeCell ref="GUF1:GUL1"/>
    <mergeCell ref="GRU1:GSA1"/>
    <mergeCell ref="GSB1:GSH1"/>
    <mergeCell ref="GSI1:GSO1"/>
    <mergeCell ref="GSP1:GSV1"/>
    <mergeCell ref="GSW1:GTC1"/>
    <mergeCell ref="GQL1:GQR1"/>
    <mergeCell ref="GQS1:GQY1"/>
    <mergeCell ref="GQZ1:GRF1"/>
    <mergeCell ref="GRG1:GRM1"/>
    <mergeCell ref="GRN1:GRT1"/>
    <mergeCell ref="GPC1:GPI1"/>
    <mergeCell ref="GPJ1:GPP1"/>
    <mergeCell ref="GPQ1:GPW1"/>
    <mergeCell ref="GPX1:GQD1"/>
    <mergeCell ref="GQE1:GQK1"/>
    <mergeCell ref="GNT1:GNZ1"/>
    <mergeCell ref="GOA1:GOG1"/>
    <mergeCell ref="GOH1:GON1"/>
    <mergeCell ref="GOO1:GOU1"/>
    <mergeCell ref="GOV1:GPB1"/>
    <mergeCell ref="GMK1:GMQ1"/>
    <mergeCell ref="GMR1:GMX1"/>
    <mergeCell ref="GMY1:GNE1"/>
    <mergeCell ref="GNF1:GNL1"/>
    <mergeCell ref="GNM1:GNS1"/>
    <mergeCell ref="GLB1:GLH1"/>
    <mergeCell ref="GLI1:GLO1"/>
    <mergeCell ref="GLP1:GLV1"/>
    <mergeCell ref="GLW1:GMC1"/>
    <mergeCell ref="GMD1:GMJ1"/>
    <mergeCell ref="GJS1:GJY1"/>
    <mergeCell ref="GJZ1:GKF1"/>
    <mergeCell ref="GKG1:GKM1"/>
    <mergeCell ref="GKN1:GKT1"/>
    <mergeCell ref="GKU1:GLA1"/>
    <mergeCell ref="GIJ1:GIP1"/>
    <mergeCell ref="GIQ1:GIW1"/>
    <mergeCell ref="GIX1:GJD1"/>
    <mergeCell ref="GJE1:GJK1"/>
    <mergeCell ref="GJL1:GJR1"/>
    <mergeCell ref="GHA1:GHG1"/>
    <mergeCell ref="GHH1:GHN1"/>
    <mergeCell ref="GHO1:GHU1"/>
    <mergeCell ref="GHV1:GIB1"/>
    <mergeCell ref="GIC1:GII1"/>
    <mergeCell ref="GFR1:GFX1"/>
    <mergeCell ref="GFY1:GGE1"/>
    <mergeCell ref="GGF1:GGL1"/>
    <mergeCell ref="GGM1:GGS1"/>
    <mergeCell ref="GGT1:GGZ1"/>
    <mergeCell ref="GEI1:GEO1"/>
    <mergeCell ref="GEP1:GEV1"/>
    <mergeCell ref="GEW1:GFC1"/>
    <mergeCell ref="GFD1:GFJ1"/>
    <mergeCell ref="GFK1:GFQ1"/>
    <mergeCell ref="GCZ1:GDF1"/>
    <mergeCell ref="GDG1:GDM1"/>
    <mergeCell ref="GDN1:GDT1"/>
    <mergeCell ref="GDU1:GEA1"/>
    <mergeCell ref="GEB1:GEH1"/>
    <mergeCell ref="GBQ1:GBW1"/>
    <mergeCell ref="GBX1:GCD1"/>
    <mergeCell ref="GCE1:GCK1"/>
    <mergeCell ref="GCL1:GCR1"/>
    <mergeCell ref="GCS1:GCY1"/>
    <mergeCell ref="GAH1:GAN1"/>
    <mergeCell ref="GAO1:GAU1"/>
    <mergeCell ref="GAV1:GBB1"/>
    <mergeCell ref="GBC1:GBI1"/>
    <mergeCell ref="GBJ1:GBP1"/>
    <mergeCell ref="FYY1:FZE1"/>
    <mergeCell ref="FZF1:FZL1"/>
    <mergeCell ref="FZM1:FZS1"/>
    <mergeCell ref="FZT1:FZZ1"/>
    <mergeCell ref="GAA1:GAG1"/>
    <mergeCell ref="FXP1:FXV1"/>
    <mergeCell ref="FXW1:FYC1"/>
    <mergeCell ref="FYD1:FYJ1"/>
    <mergeCell ref="FYK1:FYQ1"/>
    <mergeCell ref="FYR1:FYX1"/>
    <mergeCell ref="FWG1:FWM1"/>
    <mergeCell ref="FWN1:FWT1"/>
    <mergeCell ref="FWU1:FXA1"/>
    <mergeCell ref="FXB1:FXH1"/>
    <mergeCell ref="FXI1:FXO1"/>
    <mergeCell ref="FUX1:FVD1"/>
    <mergeCell ref="FVE1:FVK1"/>
    <mergeCell ref="FVL1:FVR1"/>
    <mergeCell ref="FVS1:FVY1"/>
    <mergeCell ref="FVZ1:FWF1"/>
    <mergeCell ref="FTO1:FTU1"/>
    <mergeCell ref="FTV1:FUB1"/>
    <mergeCell ref="FUC1:FUI1"/>
    <mergeCell ref="FUJ1:FUP1"/>
    <mergeCell ref="FUQ1:FUW1"/>
    <mergeCell ref="FSF1:FSL1"/>
    <mergeCell ref="FSM1:FSS1"/>
    <mergeCell ref="FST1:FSZ1"/>
    <mergeCell ref="FTA1:FTG1"/>
    <mergeCell ref="FTH1:FTN1"/>
    <mergeCell ref="FQW1:FRC1"/>
    <mergeCell ref="FRD1:FRJ1"/>
    <mergeCell ref="FRK1:FRQ1"/>
    <mergeCell ref="FRR1:FRX1"/>
    <mergeCell ref="FRY1:FSE1"/>
    <mergeCell ref="FPN1:FPT1"/>
    <mergeCell ref="FPU1:FQA1"/>
    <mergeCell ref="FQB1:FQH1"/>
    <mergeCell ref="FQI1:FQO1"/>
    <mergeCell ref="FQP1:FQV1"/>
    <mergeCell ref="FOE1:FOK1"/>
    <mergeCell ref="FOL1:FOR1"/>
    <mergeCell ref="FOS1:FOY1"/>
    <mergeCell ref="FOZ1:FPF1"/>
    <mergeCell ref="FPG1:FPM1"/>
    <mergeCell ref="FMV1:FNB1"/>
    <mergeCell ref="FNC1:FNI1"/>
    <mergeCell ref="FNJ1:FNP1"/>
    <mergeCell ref="FNQ1:FNW1"/>
    <mergeCell ref="FNX1:FOD1"/>
    <mergeCell ref="FLM1:FLS1"/>
    <mergeCell ref="FLT1:FLZ1"/>
    <mergeCell ref="FMA1:FMG1"/>
    <mergeCell ref="FMH1:FMN1"/>
    <mergeCell ref="FMO1:FMU1"/>
    <mergeCell ref="FKD1:FKJ1"/>
    <mergeCell ref="FKK1:FKQ1"/>
    <mergeCell ref="FKR1:FKX1"/>
    <mergeCell ref="FKY1:FLE1"/>
    <mergeCell ref="FLF1:FLL1"/>
    <mergeCell ref="FIU1:FJA1"/>
    <mergeCell ref="FJB1:FJH1"/>
    <mergeCell ref="FJI1:FJO1"/>
    <mergeCell ref="FJP1:FJV1"/>
    <mergeCell ref="FJW1:FKC1"/>
    <mergeCell ref="FHL1:FHR1"/>
    <mergeCell ref="FHS1:FHY1"/>
    <mergeCell ref="FHZ1:FIF1"/>
    <mergeCell ref="FIG1:FIM1"/>
    <mergeCell ref="FIN1:FIT1"/>
    <mergeCell ref="FGC1:FGI1"/>
    <mergeCell ref="FGJ1:FGP1"/>
    <mergeCell ref="FGQ1:FGW1"/>
    <mergeCell ref="FGX1:FHD1"/>
    <mergeCell ref="FHE1:FHK1"/>
    <mergeCell ref="FET1:FEZ1"/>
    <mergeCell ref="FFA1:FFG1"/>
    <mergeCell ref="FFH1:FFN1"/>
    <mergeCell ref="FFO1:FFU1"/>
    <mergeCell ref="FFV1:FGB1"/>
    <mergeCell ref="FDK1:FDQ1"/>
    <mergeCell ref="FDR1:FDX1"/>
    <mergeCell ref="FDY1:FEE1"/>
    <mergeCell ref="FEF1:FEL1"/>
    <mergeCell ref="FEM1:FES1"/>
    <mergeCell ref="FCB1:FCH1"/>
    <mergeCell ref="FCI1:FCO1"/>
    <mergeCell ref="FCP1:FCV1"/>
    <mergeCell ref="FCW1:FDC1"/>
    <mergeCell ref="FDD1:FDJ1"/>
    <mergeCell ref="FAS1:FAY1"/>
    <mergeCell ref="FAZ1:FBF1"/>
    <mergeCell ref="FBG1:FBM1"/>
    <mergeCell ref="FBN1:FBT1"/>
    <mergeCell ref="FBU1:FCA1"/>
    <mergeCell ref="EZJ1:EZP1"/>
    <mergeCell ref="EZQ1:EZW1"/>
    <mergeCell ref="EZX1:FAD1"/>
    <mergeCell ref="FAE1:FAK1"/>
    <mergeCell ref="FAL1:FAR1"/>
    <mergeCell ref="EYA1:EYG1"/>
    <mergeCell ref="EYH1:EYN1"/>
    <mergeCell ref="EYO1:EYU1"/>
    <mergeCell ref="EYV1:EZB1"/>
    <mergeCell ref="EZC1:EZI1"/>
    <mergeCell ref="EWR1:EWX1"/>
    <mergeCell ref="EWY1:EXE1"/>
    <mergeCell ref="EXF1:EXL1"/>
    <mergeCell ref="EXM1:EXS1"/>
    <mergeCell ref="EXT1:EXZ1"/>
    <mergeCell ref="EVI1:EVO1"/>
    <mergeCell ref="EVP1:EVV1"/>
    <mergeCell ref="EVW1:EWC1"/>
    <mergeCell ref="EWD1:EWJ1"/>
    <mergeCell ref="EWK1:EWQ1"/>
    <mergeCell ref="ETZ1:EUF1"/>
    <mergeCell ref="EUG1:EUM1"/>
    <mergeCell ref="EUN1:EUT1"/>
    <mergeCell ref="EUU1:EVA1"/>
    <mergeCell ref="EVB1:EVH1"/>
    <mergeCell ref="ESQ1:ESW1"/>
    <mergeCell ref="ESX1:ETD1"/>
    <mergeCell ref="ETE1:ETK1"/>
    <mergeCell ref="ETL1:ETR1"/>
    <mergeCell ref="ETS1:ETY1"/>
    <mergeCell ref="ERH1:ERN1"/>
    <mergeCell ref="ERO1:ERU1"/>
    <mergeCell ref="ERV1:ESB1"/>
    <mergeCell ref="ESC1:ESI1"/>
    <mergeCell ref="ESJ1:ESP1"/>
    <mergeCell ref="EPY1:EQE1"/>
    <mergeCell ref="EQF1:EQL1"/>
    <mergeCell ref="EQM1:EQS1"/>
    <mergeCell ref="EQT1:EQZ1"/>
    <mergeCell ref="ERA1:ERG1"/>
    <mergeCell ref="EOP1:EOV1"/>
    <mergeCell ref="EOW1:EPC1"/>
    <mergeCell ref="EPD1:EPJ1"/>
    <mergeCell ref="EPK1:EPQ1"/>
    <mergeCell ref="EPR1:EPX1"/>
    <mergeCell ref="ENG1:ENM1"/>
    <mergeCell ref="ENN1:ENT1"/>
    <mergeCell ref="ENU1:EOA1"/>
    <mergeCell ref="EOB1:EOH1"/>
    <mergeCell ref="EOI1:EOO1"/>
    <mergeCell ref="ELX1:EMD1"/>
    <mergeCell ref="EME1:EMK1"/>
    <mergeCell ref="EML1:EMR1"/>
    <mergeCell ref="EMS1:EMY1"/>
    <mergeCell ref="EMZ1:ENF1"/>
    <mergeCell ref="EKO1:EKU1"/>
    <mergeCell ref="EKV1:ELB1"/>
    <mergeCell ref="ELC1:ELI1"/>
    <mergeCell ref="ELJ1:ELP1"/>
    <mergeCell ref="ELQ1:ELW1"/>
    <mergeCell ref="EJF1:EJL1"/>
    <mergeCell ref="EJM1:EJS1"/>
    <mergeCell ref="EJT1:EJZ1"/>
    <mergeCell ref="EKA1:EKG1"/>
    <mergeCell ref="EKH1:EKN1"/>
    <mergeCell ref="EHW1:EIC1"/>
    <mergeCell ref="EID1:EIJ1"/>
    <mergeCell ref="EIK1:EIQ1"/>
    <mergeCell ref="EIR1:EIX1"/>
    <mergeCell ref="EIY1:EJE1"/>
    <mergeCell ref="EGN1:EGT1"/>
    <mergeCell ref="EGU1:EHA1"/>
    <mergeCell ref="EHB1:EHH1"/>
    <mergeCell ref="EHI1:EHO1"/>
    <mergeCell ref="EHP1:EHV1"/>
    <mergeCell ref="EFE1:EFK1"/>
    <mergeCell ref="EFL1:EFR1"/>
    <mergeCell ref="EFS1:EFY1"/>
    <mergeCell ref="EFZ1:EGF1"/>
    <mergeCell ref="EGG1:EGM1"/>
    <mergeCell ref="EDV1:EEB1"/>
    <mergeCell ref="EEC1:EEI1"/>
    <mergeCell ref="EEJ1:EEP1"/>
    <mergeCell ref="EEQ1:EEW1"/>
    <mergeCell ref="EEX1:EFD1"/>
    <mergeCell ref="ECM1:ECS1"/>
    <mergeCell ref="ECT1:ECZ1"/>
    <mergeCell ref="EDA1:EDG1"/>
    <mergeCell ref="EDH1:EDN1"/>
    <mergeCell ref="EDO1:EDU1"/>
    <mergeCell ref="EBD1:EBJ1"/>
    <mergeCell ref="EBK1:EBQ1"/>
    <mergeCell ref="EBR1:EBX1"/>
    <mergeCell ref="EBY1:ECE1"/>
    <mergeCell ref="ECF1:ECL1"/>
    <mergeCell ref="DZU1:EAA1"/>
    <mergeCell ref="EAB1:EAH1"/>
    <mergeCell ref="EAI1:EAO1"/>
    <mergeCell ref="EAP1:EAV1"/>
    <mergeCell ref="EAW1:EBC1"/>
    <mergeCell ref="DYL1:DYR1"/>
    <mergeCell ref="DYS1:DYY1"/>
    <mergeCell ref="DYZ1:DZF1"/>
    <mergeCell ref="DZG1:DZM1"/>
    <mergeCell ref="DZN1:DZT1"/>
    <mergeCell ref="DXC1:DXI1"/>
    <mergeCell ref="DXJ1:DXP1"/>
    <mergeCell ref="DXQ1:DXW1"/>
    <mergeCell ref="DXX1:DYD1"/>
    <mergeCell ref="DYE1:DYK1"/>
    <mergeCell ref="DVT1:DVZ1"/>
    <mergeCell ref="DWA1:DWG1"/>
    <mergeCell ref="DWH1:DWN1"/>
    <mergeCell ref="DWO1:DWU1"/>
    <mergeCell ref="DWV1:DXB1"/>
    <mergeCell ref="DUK1:DUQ1"/>
    <mergeCell ref="DUR1:DUX1"/>
    <mergeCell ref="DUY1:DVE1"/>
    <mergeCell ref="DVF1:DVL1"/>
    <mergeCell ref="DVM1:DVS1"/>
    <mergeCell ref="DTB1:DTH1"/>
    <mergeCell ref="DTI1:DTO1"/>
    <mergeCell ref="DTP1:DTV1"/>
    <mergeCell ref="DTW1:DUC1"/>
    <mergeCell ref="DUD1:DUJ1"/>
    <mergeCell ref="DRS1:DRY1"/>
    <mergeCell ref="DRZ1:DSF1"/>
    <mergeCell ref="DSG1:DSM1"/>
    <mergeCell ref="DSN1:DST1"/>
    <mergeCell ref="DSU1:DTA1"/>
    <mergeCell ref="DQJ1:DQP1"/>
    <mergeCell ref="DQQ1:DQW1"/>
    <mergeCell ref="DQX1:DRD1"/>
    <mergeCell ref="DRE1:DRK1"/>
    <mergeCell ref="DRL1:DRR1"/>
    <mergeCell ref="DPA1:DPG1"/>
    <mergeCell ref="DPH1:DPN1"/>
    <mergeCell ref="DPO1:DPU1"/>
    <mergeCell ref="DPV1:DQB1"/>
    <mergeCell ref="DQC1:DQI1"/>
    <mergeCell ref="DNR1:DNX1"/>
    <mergeCell ref="DNY1:DOE1"/>
    <mergeCell ref="DOF1:DOL1"/>
    <mergeCell ref="DOM1:DOS1"/>
    <mergeCell ref="DOT1:DOZ1"/>
    <mergeCell ref="DMI1:DMO1"/>
    <mergeCell ref="DMP1:DMV1"/>
    <mergeCell ref="DMW1:DNC1"/>
    <mergeCell ref="DND1:DNJ1"/>
    <mergeCell ref="DNK1:DNQ1"/>
    <mergeCell ref="DKZ1:DLF1"/>
    <mergeCell ref="DLG1:DLM1"/>
    <mergeCell ref="DLN1:DLT1"/>
    <mergeCell ref="DLU1:DMA1"/>
    <mergeCell ref="DMB1:DMH1"/>
    <mergeCell ref="DJQ1:DJW1"/>
    <mergeCell ref="DJX1:DKD1"/>
    <mergeCell ref="DKE1:DKK1"/>
    <mergeCell ref="DKL1:DKR1"/>
    <mergeCell ref="DKS1:DKY1"/>
    <mergeCell ref="DIH1:DIN1"/>
    <mergeCell ref="DIO1:DIU1"/>
    <mergeCell ref="DIV1:DJB1"/>
    <mergeCell ref="DJC1:DJI1"/>
    <mergeCell ref="DJJ1:DJP1"/>
    <mergeCell ref="DGY1:DHE1"/>
    <mergeCell ref="DHF1:DHL1"/>
    <mergeCell ref="DHM1:DHS1"/>
    <mergeCell ref="DHT1:DHZ1"/>
    <mergeCell ref="DIA1:DIG1"/>
    <mergeCell ref="DFP1:DFV1"/>
    <mergeCell ref="DFW1:DGC1"/>
    <mergeCell ref="DGD1:DGJ1"/>
    <mergeCell ref="DGK1:DGQ1"/>
    <mergeCell ref="DGR1:DGX1"/>
    <mergeCell ref="DEG1:DEM1"/>
    <mergeCell ref="DEN1:DET1"/>
    <mergeCell ref="DEU1:DFA1"/>
    <mergeCell ref="DFB1:DFH1"/>
    <mergeCell ref="DFI1:DFO1"/>
    <mergeCell ref="DCX1:DDD1"/>
    <mergeCell ref="DDE1:DDK1"/>
    <mergeCell ref="DDL1:DDR1"/>
    <mergeCell ref="DDS1:DDY1"/>
    <mergeCell ref="DDZ1:DEF1"/>
    <mergeCell ref="DBO1:DBU1"/>
    <mergeCell ref="DBV1:DCB1"/>
    <mergeCell ref="DCC1:DCI1"/>
    <mergeCell ref="DCJ1:DCP1"/>
    <mergeCell ref="DCQ1:DCW1"/>
    <mergeCell ref="DAF1:DAL1"/>
    <mergeCell ref="DAM1:DAS1"/>
    <mergeCell ref="DAT1:DAZ1"/>
    <mergeCell ref="DBA1:DBG1"/>
    <mergeCell ref="DBH1:DBN1"/>
    <mergeCell ref="CYW1:CZC1"/>
    <mergeCell ref="CZD1:CZJ1"/>
    <mergeCell ref="CZK1:CZQ1"/>
    <mergeCell ref="CZR1:CZX1"/>
    <mergeCell ref="CZY1:DAE1"/>
    <mergeCell ref="CXN1:CXT1"/>
    <mergeCell ref="CXU1:CYA1"/>
    <mergeCell ref="CYB1:CYH1"/>
    <mergeCell ref="CYI1:CYO1"/>
    <mergeCell ref="CYP1:CYV1"/>
    <mergeCell ref="CWE1:CWK1"/>
    <mergeCell ref="CWL1:CWR1"/>
    <mergeCell ref="CWS1:CWY1"/>
    <mergeCell ref="CWZ1:CXF1"/>
    <mergeCell ref="CXG1:CXM1"/>
    <mergeCell ref="CUV1:CVB1"/>
    <mergeCell ref="CVC1:CVI1"/>
    <mergeCell ref="CVJ1:CVP1"/>
    <mergeCell ref="CVQ1:CVW1"/>
    <mergeCell ref="CVX1:CWD1"/>
    <mergeCell ref="CTM1:CTS1"/>
    <mergeCell ref="CTT1:CTZ1"/>
    <mergeCell ref="CUA1:CUG1"/>
    <mergeCell ref="CUH1:CUN1"/>
    <mergeCell ref="CUO1:CUU1"/>
    <mergeCell ref="CSD1:CSJ1"/>
    <mergeCell ref="CSK1:CSQ1"/>
    <mergeCell ref="CSR1:CSX1"/>
    <mergeCell ref="CSY1:CTE1"/>
    <mergeCell ref="CTF1:CTL1"/>
    <mergeCell ref="CQU1:CRA1"/>
    <mergeCell ref="CRB1:CRH1"/>
    <mergeCell ref="CRI1:CRO1"/>
    <mergeCell ref="CRP1:CRV1"/>
    <mergeCell ref="CRW1:CSC1"/>
    <mergeCell ref="CPL1:CPR1"/>
    <mergeCell ref="CPS1:CPY1"/>
    <mergeCell ref="CPZ1:CQF1"/>
    <mergeCell ref="CQG1:CQM1"/>
    <mergeCell ref="CQN1:CQT1"/>
    <mergeCell ref="COC1:COI1"/>
    <mergeCell ref="COJ1:COP1"/>
    <mergeCell ref="COQ1:COW1"/>
    <mergeCell ref="COX1:CPD1"/>
    <mergeCell ref="CPE1:CPK1"/>
    <mergeCell ref="CMT1:CMZ1"/>
    <mergeCell ref="CNA1:CNG1"/>
    <mergeCell ref="CNH1:CNN1"/>
    <mergeCell ref="CNO1:CNU1"/>
    <mergeCell ref="CNV1:COB1"/>
    <mergeCell ref="CLK1:CLQ1"/>
    <mergeCell ref="CLR1:CLX1"/>
    <mergeCell ref="CLY1:CME1"/>
    <mergeCell ref="CMF1:CML1"/>
    <mergeCell ref="CMM1:CMS1"/>
    <mergeCell ref="CKB1:CKH1"/>
    <mergeCell ref="CKI1:CKO1"/>
    <mergeCell ref="CKP1:CKV1"/>
    <mergeCell ref="CKW1:CLC1"/>
    <mergeCell ref="CLD1:CLJ1"/>
    <mergeCell ref="CIS1:CIY1"/>
    <mergeCell ref="CIZ1:CJF1"/>
    <mergeCell ref="CJG1:CJM1"/>
    <mergeCell ref="CJN1:CJT1"/>
    <mergeCell ref="CJU1:CKA1"/>
    <mergeCell ref="CHJ1:CHP1"/>
    <mergeCell ref="CHQ1:CHW1"/>
    <mergeCell ref="CHX1:CID1"/>
    <mergeCell ref="CIE1:CIK1"/>
    <mergeCell ref="CIL1:CIR1"/>
    <mergeCell ref="CGA1:CGG1"/>
    <mergeCell ref="CGH1:CGN1"/>
    <mergeCell ref="CGO1:CGU1"/>
    <mergeCell ref="CGV1:CHB1"/>
    <mergeCell ref="CHC1:CHI1"/>
    <mergeCell ref="CER1:CEX1"/>
    <mergeCell ref="CEY1:CFE1"/>
    <mergeCell ref="CFF1:CFL1"/>
    <mergeCell ref="CFM1:CFS1"/>
    <mergeCell ref="CFT1:CFZ1"/>
    <mergeCell ref="CDI1:CDO1"/>
    <mergeCell ref="CDP1:CDV1"/>
    <mergeCell ref="CDW1:CEC1"/>
    <mergeCell ref="CED1:CEJ1"/>
    <mergeCell ref="CEK1:CEQ1"/>
    <mergeCell ref="CBZ1:CCF1"/>
    <mergeCell ref="CCG1:CCM1"/>
    <mergeCell ref="CCN1:CCT1"/>
    <mergeCell ref="CCU1:CDA1"/>
    <mergeCell ref="CDB1:CDH1"/>
    <mergeCell ref="CAQ1:CAW1"/>
    <mergeCell ref="CAX1:CBD1"/>
    <mergeCell ref="CBE1:CBK1"/>
    <mergeCell ref="CBL1:CBR1"/>
    <mergeCell ref="CBS1:CBY1"/>
    <mergeCell ref="BZH1:BZN1"/>
    <mergeCell ref="BZO1:BZU1"/>
    <mergeCell ref="BZV1:CAB1"/>
    <mergeCell ref="CAC1:CAI1"/>
    <mergeCell ref="CAJ1:CAP1"/>
    <mergeCell ref="BXY1:BYE1"/>
    <mergeCell ref="BYF1:BYL1"/>
    <mergeCell ref="BYM1:BYS1"/>
    <mergeCell ref="BYT1:BYZ1"/>
    <mergeCell ref="BZA1:BZG1"/>
    <mergeCell ref="BWP1:BWV1"/>
    <mergeCell ref="BWW1:BXC1"/>
    <mergeCell ref="BXD1:BXJ1"/>
    <mergeCell ref="BXK1:BXQ1"/>
    <mergeCell ref="BXR1:BXX1"/>
    <mergeCell ref="BVG1:BVM1"/>
    <mergeCell ref="BVN1:BVT1"/>
    <mergeCell ref="BVU1:BWA1"/>
    <mergeCell ref="BWB1:BWH1"/>
    <mergeCell ref="BWI1:BWO1"/>
    <mergeCell ref="BTX1:BUD1"/>
    <mergeCell ref="BUE1:BUK1"/>
    <mergeCell ref="BUL1:BUR1"/>
    <mergeCell ref="BUS1:BUY1"/>
    <mergeCell ref="BUZ1:BVF1"/>
    <mergeCell ref="BSO1:BSU1"/>
    <mergeCell ref="BSV1:BTB1"/>
    <mergeCell ref="BTC1:BTI1"/>
    <mergeCell ref="BTJ1:BTP1"/>
    <mergeCell ref="BTQ1:BTW1"/>
    <mergeCell ref="BRF1:BRL1"/>
    <mergeCell ref="BRM1:BRS1"/>
    <mergeCell ref="BRT1:BRZ1"/>
    <mergeCell ref="BSA1:BSG1"/>
    <mergeCell ref="BSH1:BSN1"/>
    <mergeCell ref="BPW1:BQC1"/>
    <mergeCell ref="BQD1:BQJ1"/>
    <mergeCell ref="BQK1:BQQ1"/>
    <mergeCell ref="BQR1:BQX1"/>
    <mergeCell ref="BQY1:BRE1"/>
    <mergeCell ref="BON1:BOT1"/>
    <mergeCell ref="BOU1:BPA1"/>
    <mergeCell ref="BPB1:BPH1"/>
    <mergeCell ref="BPI1:BPO1"/>
    <mergeCell ref="BPP1:BPV1"/>
    <mergeCell ref="BNE1:BNK1"/>
    <mergeCell ref="BNL1:BNR1"/>
    <mergeCell ref="BNS1:BNY1"/>
    <mergeCell ref="BNZ1:BOF1"/>
    <mergeCell ref="BOG1:BOM1"/>
    <mergeCell ref="BLV1:BMB1"/>
    <mergeCell ref="BMC1:BMI1"/>
    <mergeCell ref="BMJ1:BMP1"/>
    <mergeCell ref="BMQ1:BMW1"/>
    <mergeCell ref="BMX1:BND1"/>
    <mergeCell ref="BKM1:BKS1"/>
    <mergeCell ref="BKT1:BKZ1"/>
    <mergeCell ref="BLA1:BLG1"/>
    <mergeCell ref="BLH1:BLN1"/>
    <mergeCell ref="BLO1:BLU1"/>
    <mergeCell ref="BJD1:BJJ1"/>
    <mergeCell ref="BJK1:BJQ1"/>
    <mergeCell ref="BJR1:BJX1"/>
    <mergeCell ref="BJY1:BKE1"/>
    <mergeCell ref="BKF1:BKL1"/>
    <mergeCell ref="BHU1:BIA1"/>
    <mergeCell ref="BIB1:BIH1"/>
    <mergeCell ref="BII1:BIO1"/>
    <mergeCell ref="BIP1:BIV1"/>
    <mergeCell ref="BIW1:BJC1"/>
    <mergeCell ref="BGL1:BGR1"/>
    <mergeCell ref="BGS1:BGY1"/>
    <mergeCell ref="BGZ1:BHF1"/>
    <mergeCell ref="BHG1:BHM1"/>
    <mergeCell ref="BHN1:BHT1"/>
    <mergeCell ref="BFC1:BFI1"/>
    <mergeCell ref="BFJ1:BFP1"/>
    <mergeCell ref="BFQ1:BFW1"/>
    <mergeCell ref="BFX1:BGD1"/>
    <mergeCell ref="BGE1:BGK1"/>
    <mergeCell ref="BDT1:BDZ1"/>
    <mergeCell ref="BEA1:BEG1"/>
    <mergeCell ref="BEH1:BEN1"/>
    <mergeCell ref="BEO1:BEU1"/>
    <mergeCell ref="BEV1:BFB1"/>
    <mergeCell ref="BCK1:BCQ1"/>
    <mergeCell ref="BCR1:BCX1"/>
    <mergeCell ref="BCY1:BDE1"/>
    <mergeCell ref="BDF1:BDL1"/>
    <mergeCell ref="BDM1:BDS1"/>
    <mergeCell ref="BBB1:BBH1"/>
    <mergeCell ref="BBI1:BBO1"/>
    <mergeCell ref="BBP1:BBV1"/>
    <mergeCell ref="BBW1:BCC1"/>
    <mergeCell ref="BCD1:BCJ1"/>
    <mergeCell ref="AZS1:AZY1"/>
    <mergeCell ref="AZZ1:BAF1"/>
    <mergeCell ref="BAG1:BAM1"/>
    <mergeCell ref="BAN1:BAT1"/>
    <mergeCell ref="BAU1:BBA1"/>
    <mergeCell ref="AYJ1:AYP1"/>
    <mergeCell ref="AYQ1:AYW1"/>
    <mergeCell ref="AYX1:AZD1"/>
    <mergeCell ref="AZE1:AZK1"/>
    <mergeCell ref="AZL1:AZR1"/>
    <mergeCell ref="AXA1:AXG1"/>
    <mergeCell ref="AXH1:AXN1"/>
    <mergeCell ref="AXO1:AXU1"/>
    <mergeCell ref="AXV1:AYB1"/>
    <mergeCell ref="AYC1:AYI1"/>
    <mergeCell ref="AVR1:AVX1"/>
    <mergeCell ref="AVY1:AWE1"/>
    <mergeCell ref="AWF1:AWL1"/>
    <mergeCell ref="AWM1:AWS1"/>
    <mergeCell ref="AWT1:AWZ1"/>
    <mergeCell ref="AUI1:AUO1"/>
    <mergeCell ref="AUP1:AUV1"/>
    <mergeCell ref="AUW1:AVC1"/>
    <mergeCell ref="AVD1:AVJ1"/>
    <mergeCell ref="AVK1:AVQ1"/>
    <mergeCell ref="ASZ1:ATF1"/>
    <mergeCell ref="ATG1:ATM1"/>
    <mergeCell ref="ATN1:ATT1"/>
    <mergeCell ref="ATU1:AUA1"/>
    <mergeCell ref="AUB1:AUH1"/>
    <mergeCell ref="ARQ1:ARW1"/>
    <mergeCell ref="ARX1:ASD1"/>
    <mergeCell ref="ASE1:ASK1"/>
    <mergeCell ref="ASL1:ASR1"/>
    <mergeCell ref="ASS1:ASY1"/>
    <mergeCell ref="AQH1:AQN1"/>
    <mergeCell ref="AQO1:AQU1"/>
    <mergeCell ref="AQV1:ARB1"/>
    <mergeCell ref="ARC1:ARI1"/>
    <mergeCell ref="ARJ1:ARP1"/>
    <mergeCell ref="AOY1:APE1"/>
    <mergeCell ref="APF1:APL1"/>
    <mergeCell ref="APM1:APS1"/>
    <mergeCell ref="APT1:APZ1"/>
    <mergeCell ref="AQA1:AQG1"/>
    <mergeCell ref="ANP1:ANV1"/>
    <mergeCell ref="ANW1:AOC1"/>
    <mergeCell ref="AOD1:AOJ1"/>
    <mergeCell ref="AOK1:AOQ1"/>
    <mergeCell ref="AOR1:AOX1"/>
    <mergeCell ref="AMG1:AMM1"/>
    <mergeCell ref="AMN1:AMT1"/>
    <mergeCell ref="AMU1:ANA1"/>
    <mergeCell ref="ANB1:ANH1"/>
    <mergeCell ref="ANI1:ANO1"/>
    <mergeCell ref="AKX1:ALD1"/>
    <mergeCell ref="ALE1:ALK1"/>
    <mergeCell ref="ALL1:ALR1"/>
    <mergeCell ref="ALS1:ALY1"/>
    <mergeCell ref="ALZ1:AMF1"/>
    <mergeCell ref="AJO1:AJU1"/>
    <mergeCell ref="AJV1:AKB1"/>
    <mergeCell ref="AKC1:AKI1"/>
    <mergeCell ref="AKJ1:AKP1"/>
    <mergeCell ref="AKQ1:AKW1"/>
    <mergeCell ref="AIF1:AIL1"/>
    <mergeCell ref="AIM1:AIS1"/>
    <mergeCell ref="AIT1:AIZ1"/>
    <mergeCell ref="AJA1:AJG1"/>
    <mergeCell ref="AJH1:AJN1"/>
    <mergeCell ref="AGW1:AHC1"/>
    <mergeCell ref="AHD1:AHJ1"/>
    <mergeCell ref="AHK1:AHQ1"/>
    <mergeCell ref="AHR1:AHX1"/>
    <mergeCell ref="AHY1:AIE1"/>
    <mergeCell ref="AFN1:AFT1"/>
    <mergeCell ref="AFU1:AGA1"/>
    <mergeCell ref="AGB1:AGH1"/>
    <mergeCell ref="AGI1:AGO1"/>
    <mergeCell ref="AGP1:AGV1"/>
    <mergeCell ref="AEE1:AEK1"/>
    <mergeCell ref="AEL1:AER1"/>
    <mergeCell ref="AES1:AEY1"/>
    <mergeCell ref="AEZ1:AFF1"/>
    <mergeCell ref="AFG1:AFM1"/>
    <mergeCell ref="ACV1:ADB1"/>
    <mergeCell ref="ADC1:ADI1"/>
    <mergeCell ref="ADJ1:ADP1"/>
    <mergeCell ref="ADQ1:ADW1"/>
    <mergeCell ref="ADX1:AED1"/>
    <mergeCell ref="ABM1:ABS1"/>
    <mergeCell ref="ABT1:ABZ1"/>
    <mergeCell ref="ACA1:ACG1"/>
    <mergeCell ref="ACH1:ACN1"/>
    <mergeCell ref="ACO1:ACU1"/>
    <mergeCell ref="AAD1:AAJ1"/>
    <mergeCell ref="AAK1:AAQ1"/>
    <mergeCell ref="AAR1:AAX1"/>
    <mergeCell ref="AAY1:ABE1"/>
    <mergeCell ref="ABF1:ABL1"/>
    <mergeCell ref="YU1:ZA1"/>
    <mergeCell ref="ZB1:ZH1"/>
    <mergeCell ref="ZI1:ZO1"/>
    <mergeCell ref="ZP1:ZV1"/>
    <mergeCell ref="ZW1:AAC1"/>
    <mergeCell ref="XL1:XR1"/>
    <mergeCell ref="XS1:XY1"/>
    <mergeCell ref="XZ1:YF1"/>
    <mergeCell ref="YG1:YM1"/>
    <mergeCell ref="YN1:YT1"/>
    <mergeCell ref="WC1:WI1"/>
    <mergeCell ref="WJ1:WP1"/>
    <mergeCell ref="WQ1:WW1"/>
    <mergeCell ref="WX1:XD1"/>
    <mergeCell ref="XE1:XK1"/>
    <mergeCell ref="UT1:UZ1"/>
    <mergeCell ref="VA1:VG1"/>
    <mergeCell ref="VH1:VN1"/>
    <mergeCell ref="VO1:VU1"/>
    <mergeCell ref="VV1:WB1"/>
    <mergeCell ref="TK1:TQ1"/>
    <mergeCell ref="TR1:TX1"/>
    <mergeCell ref="TY1:UE1"/>
    <mergeCell ref="UF1:UL1"/>
    <mergeCell ref="UM1:US1"/>
    <mergeCell ref="SB1:SH1"/>
    <mergeCell ref="SI1:SO1"/>
    <mergeCell ref="SP1:SV1"/>
    <mergeCell ref="SW1:TC1"/>
    <mergeCell ref="TD1:TJ1"/>
    <mergeCell ref="QS1:QY1"/>
    <mergeCell ref="QZ1:RF1"/>
    <mergeCell ref="RG1:RM1"/>
    <mergeCell ref="RN1:RT1"/>
    <mergeCell ref="RU1:SA1"/>
    <mergeCell ref="PJ1:PP1"/>
    <mergeCell ref="PQ1:PW1"/>
    <mergeCell ref="PX1:QD1"/>
    <mergeCell ref="QE1:QK1"/>
    <mergeCell ref="QL1:QR1"/>
    <mergeCell ref="OA1:OG1"/>
    <mergeCell ref="OH1:ON1"/>
    <mergeCell ref="OO1:OU1"/>
    <mergeCell ref="OV1:PB1"/>
    <mergeCell ref="PC1:PI1"/>
    <mergeCell ref="MR1:MX1"/>
    <mergeCell ref="MY1:NE1"/>
    <mergeCell ref="NF1:NL1"/>
    <mergeCell ref="NM1:NS1"/>
    <mergeCell ref="NT1:NZ1"/>
    <mergeCell ref="LI1:LO1"/>
    <mergeCell ref="LP1:LV1"/>
    <mergeCell ref="LW1:MC1"/>
    <mergeCell ref="MD1:MJ1"/>
    <mergeCell ref="MK1:MQ1"/>
    <mergeCell ref="B5:F5"/>
    <mergeCell ref="B7:F7"/>
    <mergeCell ref="AO1:AU1"/>
    <mergeCell ref="AV1:BB1"/>
    <mergeCell ref="BC1:BI1"/>
    <mergeCell ref="JZ1:KF1"/>
    <mergeCell ref="KG1:KM1"/>
    <mergeCell ref="KN1:KT1"/>
    <mergeCell ref="KU1:LA1"/>
    <mergeCell ref="LB1:LH1"/>
    <mergeCell ref="IQ1:IW1"/>
    <mergeCell ref="IX1:JD1"/>
    <mergeCell ref="JE1:JK1"/>
    <mergeCell ref="JL1:JR1"/>
    <mergeCell ref="JS1:JY1"/>
    <mergeCell ref="HH1:HN1"/>
    <mergeCell ref="HO1:HU1"/>
    <mergeCell ref="HV1:IB1"/>
    <mergeCell ref="IC1:II1"/>
    <mergeCell ref="IJ1:IP1"/>
    <mergeCell ref="FY1:GE1"/>
    <mergeCell ref="GF1:GL1"/>
    <mergeCell ref="GM1:GS1"/>
    <mergeCell ref="GT1:GZ1"/>
    <mergeCell ref="HA1:HG1"/>
    <mergeCell ref="EP1:EV1"/>
    <mergeCell ref="EW1:FC1"/>
    <mergeCell ref="FD1:FJ1"/>
    <mergeCell ref="FK1:FQ1"/>
    <mergeCell ref="FR1:FX1"/>
    <mergeCell ref="DG1:DM1"/>
    <mergeCell ref="DN1:DT1"/>
    <mergeCell ref="DU1:EA1"/>
    <mergeCell ref="EB1:EH1"/>
    <mergeCell ref="EI1:EO1"/>
    <mergeCell ref="BX1:CD1"/>
    <mergeCell ref="CE1:CK1"/>
    <mergeCell ref="CL1:CR1"/>
    <mergeCell ref="CS1:CY1"/>
    <mergeCell ref="CZ1:DF1"/>
    <mergeCell ref="BJ1:BP1"/>
    <mergeCell ref="BQ1:BW1"/>
    <mergeCell ref="A132:A133"/>
    <mergeCell ref="A134:F134"/>
    <mergeCell ref="A42:F42"/>
    <mergeCell ref="C104:F104"/>
    <mergeCell ref="A29:A31"/>
    <mergeCell ref="A32:A33"/>
    <mergeCell ref="C106:F106"/>
    <mergeCell ref="C108:F108"/>
    <mergeCell ref="C110:F110"/>
    <mergeCell ref="C112:F112"/>
    <mergeCell ref="C69:F69"/>
    <mergeCell ref="C71:F71"/>
    <mergeCell ref="A34:A35"/>
    <mergeCell ref="A65:A66"/>
    <mergeCell ref="A67:A68"/>
    <mergeCell ref="A69:A70"/>
    <mergeCell ref="A45:A46"/>
    <mergeCell ref="A47:A48"/>
    <mergeCell ref="A49:A50"/>
    <mergeCell ref="A51:A52"/>
    <mergeCell ref="M1:S1"/>
    <mergeCell ref="T1:Z1"/>
    <mergeCell ref="AA1:AG1"/>
    <mergeCell ref="AH1:AN1"/>
    <mergeCell ref="A15:A16"/>
    <mergeCell ref="C11:F11"/>
    <mergeCell ref="A11:A12"/>
    <mergeCell ref="A13:A14"/>
    <mergeCell ref="C13:F13"/>
    <mergeCell ref="A17:F17"/>
    <mergeCell ref="A19:F19"/>
    <mergeCell ref="A21:F21"/>
    <mergeCell ref="A23:F23"/>
    <mergeCell ref="A9:F9"/>
    <mergeCell ref="A36:A37"/>
    <mergeCell ref="A38:A39"/>
    <mergeCell ref="A40:A41"/>
    <mergeCell ref="C57:F57"/>
    <mergeCell ref="C59:F59"/>
    <mergeCell ref="C61:F61"/>
    <mergeCell ref="C63:F63"/>
    <mergeCell ref="C65:F65"/>
    <mergeCell ref="C67:F67"/>
    <mergeCell ref="C15:F15"/>
    <mergeCell ref="A6:F6"/>
    <mergeCell ref="A8:F8"/>
    <mergeCell ref="A1:F1"/>
    <mergeCell ref="A4:F4"/>
    <mergeCell ref="C32:F32"/>
    <mergeCell ref="C34:F34"/>
    <mergeCell ref="C36:F36"/>
    <mergeCell ref="A28:F28"/>
    <mergeCell ref="A44:F44"/>
    <mergeCell ref="A84:F84"/>
    <mergeCell ref="A79:F79"/>
    <mergeCell ref="A53:A54"/>
    <mergeCell ref="A55:A56"/>
    <mergeCell ref="A57:A58"/>
    <mergeCell ref="A59:A60"/>
    <mergeCell ref="A71:A72"/>
    <mergeCell ref="A73:A74"/>
    <mergeCell ref="B20:F20"/>
    <mergeCell ref="C38:F38"/>
    <mergeCell ref="C40:F40"/>
    <mergeCell ref="A75:F75"/>
    <mergeCell ref="C45:F45"/>
    <mergeCell ref="C47:F47"/>
    <mergeCell ref="C49:F49"/>
    <mergeCell ref="C51:F51"/>
    <mergeCell ref="C418:F418"/>
    <mergeCell ref="A103:F103"/>
    <mergeCell ref="A136:F136"/>
    <mergeCell ref="A145:F145"/>
    <mergeCell ref="A143:F143"/>
    <mergeCell ref="C412:F412"/>
    <mergeCell ref="C413:F413"/>
    <mergeCell ref="A417:F417"/>
    <mergeCell ref="A156:A157"/>
    <mergeCell ref="C154:F154"/>
    <mergeCell ref="A163:A167"/>
    <mergeCell ref="A168:A169"/>
    <mergeCell ref="A170:A171"/>
    <mergeCell ref="A172:A173"/>
    <mergeCell ref="A174:A175"/>
    <mergeCell ref="A410:F410"/>
    <mergeCell ref="A158:F158"/>
    <mergeCell ref="A160:F160"/>
    <mergeCell ref="A162:F162"/>
    <mergeCell ref="C163:F163"/>
    <mergeCell ref="C168:F168"/>
    <mergeCell ref="C170:F170"/>
    <mergeCell ref="C116:F116"/>
    <mergeCell ref="C118:F118"/>
    <mergeCell ref="C120:F120"/>
    <mergeCell ref="C122:F122"/>
    <mergeCell ref="C230:F230"/>
    <mergeCell ref="C228:F228"/>
    <mergeCell ref="C226:F226"/>
    <mergeCell ref="A236:A237"/>
    <mergeCell ref="A238:A239"/>
    <mergeCell ref="A240:A241"/>
    <mergeCell ref="A101:F101"/>
    <mergeCell ref="A242:F242"/>
    <mergeCell ref="A247:A248"/>
    <mergeCell ref="A249:A250"/>
    <mergeCell ref="C85:F85"/>
    <mergeCell ref="C87:F87"/>
    <mergeCell ref="C89:F89"/>
    <mergeCell ref="C93:F93"/>
    <mergeCell ref="C91:F91"/>
    <mergeCell ref="C95:F95"/>
    <mergeCell ref="C97:F97"/>
    <mergeCell ref="A85:A86"/>
    <mergeCell ref="A87:A88"/>
    <mergeCell ref="C114:F114"/>
    <mergeCell ref="B195:E195"/>
    <mergeCell ref="B196:E196"/>
    <mergeCell ref="B197:E197"/>
    <mergeCell ref="B198:E198"/>
    <mergeCell ref="B199:E199"/>
    <mergeCell ref="C156:F156"/>
    <mergeCell ref="C126:F126"/>
    <mergeCell ref="C128:F128"/>
    <mergeCell ref="C238:F238"/>
    <mergeCell ref="A208:F208"/>
    <mergeCell ref="C214:F214"/>
    <mergeCell ref="B205:F205"/>
    <mergeCell ref="B137:F137"/>
    <mergeCell ref="A200:F200"/>
    <mergeCell ref="C236:F236"/>
    <mergeCell ref="C234:F234"/>
    <mergeCell ref="C232:F232"/>
    <mergeCell ref="B209:B210"/>
    <mergeCell ref="C55:F55"/>
    <mergeCell ref="A61:A62"/>
    <mergeCell ref="A63:A64"/>
    <mergeCell ref="A93:A94"/>
    <mergeCell ref="A95:A96"/>
    <mergeCell ref="A97:A98"/>
    <mergeCell ref="A99:A100"/>
    <mergeCell ref="A146:A147"/>
    <mergeCell ref="A148:A149"/>
    <mergeCell ref="A246:F246"/>
    <mergeCell ref="C249:F249"/>
    <mergeCell ref="C251:F251"/>
    <mergeCell ref="C253:F253"/>
    <mergeCell ref="C255:F255"/>
    <mergeCell ref="C99:F99"/>
    <mergeCell ref="C247:F247"/>
    <mergeCell ref="B183:E183"/>
    <mergeCell ref="B191:E191"/>
    <mergeCell ref="B142:E142"/>
    <mergeCell ref="A124:A125"/>
    <mergeCell ref="A126:A127"/>
    <mergeCell ref="A128:A129"/>
    <mergeCell ref="A130:A131"/>
    <mergeCell ref="B161:F161"/>
    <mergeCell ref="B185:F185"/>
    <mergeCell ref="A138:F138"/>
    <mergeCell ref="A141:F141"/>
    <mergeCell ref="A194:F194"/>
    <mergeCell ref="C124:F124"/>
    <mergeCell ref="A82:F82"/>
    <mergeCell ref="C80:F80"/>
    <mergeCell ref="A80:A81"/>
    <mergeCell ref="A317:A318"/>
    <mergeCell ref="A314:A316"/>
    <mergeCell ref="C240:F240"/>
    <mergeCell ref="A209:A211"/>
    <mergeCell ref="C218:F218"/>
    <mergeCell ref="C216:F216"/>
    <mergeCell ref="C290:F290"/>
    <mergeCell ref="A286:A287"/>
    <mergeCell ref="C257:F257"/>
    <mergeCell ref="A244:F244"/>
    <mergeCell ref="C172:F172"/>
    <mergeCell ref="C174:F174"/>
    <mergeCell ref="C284:F284"/>
    <mergeCell ref="C286:F286"/>
    <mergeCell ref="C288:F288"/>
    <mergeCell ref="A152:A153"/>
    <mergeCell ref="A154:A155"/>
    <mergeCell ref="B193:F193"/>
    <mergeCell ref="B203:F203"/>
    <mergeCell ref="A186:A187"/>
    <mergeCell ref="C186:F186"/>
    <mergeCell ref="C188:F188"/>
    <mergeCell ref="A188:A189"/>
    <mergeCell ref="A184:F184"/>
    <mergeCell ref="A182:F182"/>
    <mergeCell ref="A273:A274"/>
    <mergeCell ref="A275:A276"/>
    <mergeCell ref="A206:F206"/>
    <mergeCell ref="A204:F204"/>
    <mergeCell ref="C180:F180"/>
    <mergeCell ref="A180:A181"/>
    <mergeCell ref="C176:F176"/>
    <mergeCell ref="A411:F411"/>
    <mergeCell ref="A319:A326"/>
    <mergeCell ref="C305:F305"/>
    <mergeCell ref="C314:F314"/>
    <mergeCell ref="C327:F327"/>
    <mergeCell ref="C334:F334"/>
    <mergeCell ref="A327:A328"/>
    <mergeCell ref="A329:F329"/>
    <mergeCell ref="A331:F331"/>
    <mergeCell ref="A333:F333"/>
    <mergeCell ref="B332:F332"/>
    <mergeCell ref="B295:F295"/>
    <mergeCell ref="A302:F302"/>
    <mergeCell ref="A304:F304"/>
    <mergeCell ref="C373:F374"/>
    <mergeCell ref="C376:F377"/>
    <mergeCell ref="A355:F355"/>
    <mergeCell ref="A353:F353"/>
    <mergeCell ref="A357:F357"/>
    <mergeCell ref="A340:F340"/>
    <mergeCell ref="A338:F338"/>
    <mergeCell ref="A342:F342"/>
    <mergeCell ref="A345:A346"/>
    <mergeCell ref="A347:A348"/>
    <mergeCell ref="A349:A350"/>
    <mergeCell ref="A351:A352"/>
    <mergeCell ref="C393:F393"/>
    <mergeCell ref="C319:F325"/>
    <mergeCell ref="C336:F336"/>
    <mergeCell ref="C312:F312"/>
    <mergeCell ref="C317:F317"/>
    <mergeCell ref="A312:A313"/>
    <mergeCell ref="A296:F296"/>
    <mergeCell ref="A300:F300"/>
    <mergeCell ref="A10:F10"/>
    <mergeCell ref="C310:F310"/>
    <mergeCell ref="A310:A311"/>
    <mergeCell ref="A305:A309"/>
    <mergeCell ref="B303:F303"/>
    <mergeCell ref="A282:A283"/>
    <mergeCell ref="C282:F282"/>
    <mergeCell ref="A292:F292"/>
    <mergeCell ref="A290:A291"/>
    <mergeCell ref="A284:A285"/>
    <mergeCell ref="B297:E297"/>
    <mergeCell ref="B298:E298"/>
    <mergeCell ref="B299:E299"/>
    <mergeCell ref="A265:A266"/>
    <mergeCell ref="A267:A268"/>
    <mergeCell ref="A269:A270"/>
    <mergeCell ref="A271:A272"/>
    <mergeCell ref="C73:F73"/>
    <mergeCell ref="C24:F24"/>
    <mergeCell ref="A294:F294"/>
    <mergeCell ref="B144:F144"/>
    <mergeCell ref="A279:F279"/>
    <mergeCell ref="A281:F281"/>
    <mergeCell ref="C178:F178"/>
    <mergeCell ref="A288:A289"/>
    <mergeCell ref="A89:A90"/>
    <mergeCell ref="A91:A92"/>
    <mergeCell ref="A77:F77"/>
    <mergeCell ref="A150:A151"/>
    <mergeCell ref="C53:F53"/>
  </mergeCells>
  <pageMargins left="0.70866141732283472" right="0.70866141732283472" top="0.74803149606299213" bottom="0.74803149606299213" header="0.31496062992125984" footer="0.31496062992125984"/>
  <pageSetup paperSize="9" scale="55" orientation="portrait" horizontalDpi="4294967293" verticalDpi="4294967293" r:id="rId1"/>
  <ignoredErrors>
    <ignoredError sqref="A2:F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zoomScaleNormal="100" zoomScaleSheetLayoutView="100" zoomScalePageLayoutView="70" workbookViewId="0">
      <selection activeCell="A7" sqref="A7:F9"/>
    </sheetView>
  </sheetViews>
  <sheetFormatPr defaultColWidth="9.140625" defaultRowHeight="12.75"/>
  <cols>
    <col min="1" max="1" width="9.140625" style="67" bestFit="1" customWidth="1"/>
    <col min="2" max="2" width="62.7109375" style="10" customWidth="1"/>
    <col min="3" max="3" width="15.7109375" style="10" customWidth="1"/>
    <col min="4" max="4" width="15.7109375" style="255" customWidth="1"/>
    <col min="5" max="6" width="15.7109375" style="184" customWidth="1"/>
    <col min="7" max="7" width="9.140625" style="10"/>
    <col min="8" max="8" width="14.7109375" style="10" customWidth="1"/>
    <col min="9" max="16384" width="9.140625" style="10"/>
  </cols>
  <sheetData>
    <row r="1" spans="1:6" ht="24.95" customHeight="1">
      <c r="A1" s="1206" t="s">
        <v>1128</v>
      </c>
      <c r="B1" s="1206"/>
      <c r="C1" s="1206"/>
      <c r="D1" s="1206"/>
      <c r="E1" s="1206"/>
      <c r="F1" s="1206"/>
    </row>
    <row r="2" spans="1:6" ht="24.95" customHeight="1">
      <c r="A2" s="107" t="s">
        <v>11</v>
      </c>
      <c r="B2" s="11" t="s">
        <v>12</v>
      </c>
      <c r="C2" s="386" t="s">
        <v>13</v>
      </c>
      <c r="D2" s="387" t="s">
        <v>22</v>
      </c>
      <c r="E2" s="386" t="s">
        <v>23</v>
      </c>
      <c r="F2" s="386" t="s">
        <v>24</v>
      </c>
    </row>
    <row r="3" spans="1:6" ht="24.95" customHeight="1">
      <c r="A3" s="108" t="s">
        <v>84</v>
      </c>
      <c r="B3" s="13" t="s">
        <v>85</v>
      </c>
      <c r="C3" s="13" t="s">
        <v>86</v>
      </c>
      <c r="D3" s="180" t="s">
        <v>87</v>
      </c>
      <c r="E3" s="180" t="s">
        <v>88</v>
      </c>
      <c r="F3" s="180" t="s">
        <v>89</v>
      </c>
    </row>
    <row r="4" spans="1:6" s="18" customFormat="1" ht="14.25" customHeight="1">
      <c r="A4" s="109"/>
      <c r="B4" s="36"/>
      <c r="C4" s="37"/>
      <c r="D4" s="253"/>
      <c r="E4" s="250"/>
      <c r="F4" s="181"/>
    </row>
    <row r="5" spans="1:6" ht="15" customHeight="1">
      <c r="A5" s="68" t="s">
        <v>131</v>
      </c>
      <c r="B5" s="792" t="s">
        <v>99</v>
      </c>
      <c r="C5" s="793"/>
      <c r="D5" s="793"/>
      <c r="E5" s="793"/>
      <c r="F5" s="794"/>
    </row>
    <row r="6" spans="1:6" s="348" customFormat="1">
      <c r="A6" s="1211"/>
      <c r="B6" s="1212"/>
      <c r="C6" s="1212"/>
      <c r="D6" s="1212"/>
      <c r="E6" s="1212"/>
      <c r="F6" s="1213"/>
    </row>
    <row r="7" spans="1:6" ht="16.5" customHeight="1">
      <c r="A7" s="1208" t="s">
        <v>1509</v>
      </c>
      <c r="B7" s="1208"/>
      <c r="C7" s="1208"/>
      <c r="D7" s="1208"/>
      <c r="E7" s="1208"/>
      <c r="F7" s="1208"/>
    </row>
    <row r="8" spans="1:6">
      <c r="A8" s="1209"/>
      <c r="B8" s="1209"/>
      <c r="C8" s="1209"/>
      <c r="D8" s="1209"/>
      <c r="E8" s="1209"/>
      <c r="F8" s="1209"/>
    </row>
    <row r="9" spans="1:6" ht="30.75" customHeight="1">
      <c r="A9" s="1210"/>
      <c r="B9" s="1210"/>
      <c r="C9" s="1210"/>
      <c r="D9" s="1210"/>
      <c r="E9" s="1210"/>
      <c r="F9" s="1210"/>
    </row>
    <row r="10" spans="1:6" s="348" customFormat="1">
      <c r="A10" s="661"/>
      <c r="B10" s="662"/>
      <c r="C10" s="662"/>
      <c r="D10" s="662"/>
      <c r="E10" s="662"/>
      <c r="F10" s="663"/>
    </row>
    <row r="11" spans="1:6" ht="58.5" customHeight="1">
      <c r="A11" s="1190" t="s">
        <v>132</v>
      </c>
      <c r="B11" s="353" t="s">
        <v>1305</v>
      </c>
      <c r="C11" s="950"/>
      <c r="D11" s="951"/>
      <c r="E11" s="951"/>
      <c r="F11" s="952"/>
    </row>
    <row r="12" spans="1:6" ht="20.100000000000001" customHeight="1">
      <c r="A12" s="1190"/>
      <c r="B12" s="104" t="s">
        <v>1255</v>
      </c>
      <c r="C12" s="357" t="s">
        <v>1257</v>
      </c>
      <c r="D12" s="73">
        <v>3900</v>
      </c>
      <c r="E12" s="16"/>
      <c r="F12" s="66">
        <f>D12*E12</f>
        <v>0</v>
      </c>
    </row>
    <row r="13" spans="1:6" ht="193.5" customHeight="1">
      <c r="A13" s="1190" t="s">
        <v>332</v>
      </c>
      <c r="B13" s="104" t="s">
        <v>1434</v>
      </c>
      <c r="C13" s="950"/>
      <c r="D13" s="951"/>
      <c r="E13" s="951"/>
      <c r="F13" s="952"/>
    </row>
    <row r="14" spans="1:6" ht="20.100000000000001" customHeight="1">
      <c r="A14" s="1191"/>
      <c r="B14" s="104" t="s">
        <v>105</v>
      </c>
      <c r="C14" s="90" t="s">
        <v>0</v>
      </c>
      <c r="D14" s="73">
        <v>1239</v>
      </c>
      <c r="E14" s="16"/>
      <c r="F14" s="218">
        <f>D14*E14</f>
        <v>0</v>
      </c>
    </row>
    <row r="15" spans="1:6" ht="52.5" customHeight="1">
      <c r="A15" s="1199" t="s">
        <v>333</v>
      </c>
      <c r="B15" s="353" t="s">
        <v>1306</v>
      </c>
      <c r="C15" s="950"/>
      <c r="D15" s="951"/>
      <c r="E15" s="951"/>
      <c r="F15" s="952"/>
    </row>
    <row r="16" spans="1:6" ht="20.100000000000001" customHeight="1">
      <c r="A16" s="1199"/>
      <c r="B16" s="104" t="s">
        <v>106</v>
      </c>
      <c r="C16" s="90" t="s">
        <v>0</v>
      </c>
      <c r="D16" s="73">
        <v>8.36</v>
      </c>
      <c r="E16" s="16"/>
      <c r="F16" s="66">
        <f>D16*E16</f>
        <v>0</v>
      </c>
    </row>
    <row r="17" spans="1:15" ht="155.25" customHeight="1">
      <c r="A17" s="1199" t="s">
        <v>334</v>
      </c>
      <c r="B17" s="104" t="s">
        <v>108</v>
      </c>
      <c r="C17" s="950"/>
      <c r="D17" s="951"/>
      <c r="E17" s="951"/>
      <c r="F17" s="952"/>
    </row>
    <row r="18" spans="1:15" ht="20.100000000000001" customHeight="1">
      <c r="A18" s="1199"/>
      <c r="B18" s="104" t="s">
        <v>107</v>
      </c>
      <c r="C18" s="90" t="s">
        <v>0</v>
      </c>
      <c r="D18" s="73">
        <v>1200.3900000000001</v>
      </c>
      <c r="E18" s="16"/>
      <c r="F18" s="66">
        <f>D18*E18</f>
        <v>0</v>
      </c>
    </row>
    <row r="19" spans="1:15" ht="76.5">
      <c r="A19" s="1207" t="s">
        <v>335</v>
      </c>
      <c r="B19" s="106" t="s">
        <v>1258</v>
      </c>
      <c r="C19" s="950"/>
      <c r="D19" s="951"/>
      <c r="E19" s="951"/>
      <c r="F19" s="952"/>
    </row>
    <row r="20" spans="1:15" ht="20.100000000000001" customHeight="1">
      <c r="A20" s="1199"/>
      <c r="B20" s="104" t="s">
        <v>109</v>
      </c>
      <c r="C20" s="90" t="s">
        <v>1</v>
      </c>
      <c r="D20" s="73">
        <v>3542</v>
      </c>
      <c r="E20" s="16"/>
      <c r="F20" s="66">
        <f>D20*E20</f>
        <v>0</v>
      </c>
    </row>
    <row r="21" spans="1:15" s="1201" customFormat="1" ht="12.75" customHeight="1"/>
    <row r="22" spans="1:15" ht="15" customHeight="1">
      <c r="A22" s="68" t="s">
        <v>131</v>
      </c>
      <c r="B22" s="1192" t="s">
        <v>100</v>
      </c>
      <c r="C22" s="1192"/>
      <c r="D22" s="1192"/>
      <c r="E22" s="1192"/>
      <c r="F22" s="41">
        <f>SUM(F11:F20)</f>
        <v>0</v>
      </c>
    </row>
    <row r="23" spans="1:15" s="215" customFormat="1">
      <c r="A23" s="1163"/>
      <c r="B23" s="1163"/>
      <c r="C23" s="1163"/>
      <c r="D23" s="1163"/>
      <c r="E23" s="1163"/>
      <c r="F23" s="1163"/>
      <c r="G23" s="19"/>
      <c r="H23" s="19"/>
      <c r="I23" s="19"/>
      <c r="J23" s="19"/>
      <c r="K23" s="19"/>
      <c r="L23" s="19"/>
      <c r="M23" s="19"/>
      <c r="N23" s="19"/>
      <c r="O23" s="19"/>
    </row>
    <row r="24" spans="1:15" s="126" customFormat="1" ht="15" customHeight="1">
      <c r="A24" s="68" t="s">
        <v>206</v>
      </c>
      <c r="B24" s="1203" t="s">
        <v>114</v>
      </c>
      <c r="C24" s="1204"/>
      <c r="D24" s="1204"/>
      <c r="E24" s="1204"/>
      <c r="F24" s="1205"/>
    </row>
    <row r="25" spans="1:15" s="215" customFormat="1">
      <c r="A25" s="1200"/>
      <c r="B25" s="1163"/>
      <c r="C25" s="1163"/>
      <c r="D25" s="1163"/>
      <c r="E25" s="1163"/>
      <c r="F25" s="1164"/>
      <c r="G25" s="10"/>
      <c r="H25" s="10"/>
      <c r="I25" s="10"/>
      <c r="J25" s="10"/>
      <c r="K25" s="10"/>
      <c r="L25" s="10"/>
      <c r="M25" s="10"/>
      <c r="N25" s="10"/>
      <c r="O25" s="10"/>
    </row>
    <row r="26" spans="1:15" ht="43.5" customHeight="1">
      <c r="A26" s="1197" t="s">
        <v>336</v>
      </c>
      <c r="B26" s="106" t="s">
        <v>1418</v>
      </c>
      <c r="C26" s="873"/>
      <c r="D26" s="842"/>
      <c r="E26" s="842"/>
      <c r="F26" s="843"/>
    </row>
    <row r="27" spans="1:15" ht="20.100000000000001" customHeight="1">
      <c r="A27" s="1198"/>
      <c r="B27" s="118" t="s">
        <v>115</v>
      </c>
      <c r="C27" s="105" t="s">
        <v>4</v>
      </c>
      <c r="D27" s="254">
        <v>105</v>
      </c>
      <c r="E27" s="16"/>
      <c r="F27" s="66">
        <f>D27*E27</f>
        <v>0</v>
      </c>
    </row>
    <row r="28" spans="1:15" ht="68.25" customHeight="1">
      <c r="A28" s="1197" t="s">
        <v>337</v>
      </c>
      <c r="B28" s="106" t="s">
        <v>116</v>
      </c>
      <c r="C28" s="873"/>
      <c r="D28" s="842"/>
      <c r="E28" s="842"/>
      <c r="F28" s="843"/>
    </row>
    <row r="29" spans="1:15" ht="20.100000000000001" customHeight="1">
      <c r="A29" s="1198"/>
      <c r="B29" s="118" t="s">
        <v>115</v>
      </c>
      <c r="C29" s="105" t="s">
        <v>4</v>
      </c>
      <c r="D29" s="73">
        <v>38</v>
      </c>
      <c r="E29" s="16"/>
      <c r="F29" s="218">
        <f>D29*E29</f>
        <v>0</v>
      </c>
    </row>
    <row r="30" spans="1:15" ht="95.25" customHeight="1">
      <c r="A30" s="1197" t="s">
        <v>338</v>
      </c>
      <c r="B30" s="106" t="s">
        <v>117</v>
      </c>
      <c r="C30" s="873"/>
      <c r="D30" s="842"/>
      <c r="E30" s="842"/>
      <c r="F30" s="843"/>
    </row>
    <row r="31" spans="1:15" ht="20.100000000000001" customHeight="1">
      <c r="A31" s="1198"/>
      <c r="B31" s="118" t="s">
        <v>115</v>
      </c>
      <c r="C31" s="105" t="s">
        <v>4</v>
      </c>
      <c r="D31" s="73">
        <v>3846</v>
      </c>
      <c r="E31" s="16"/>
      <c r="F31" s="218">
        <f>D31*E31</f>
        <v>0</v>
      </c>
    </row>
    <row r="32" spans="1:15" ht="77.25" customHeight="1">
      <c r="A32" s="1199" t="s">
        <v>339</v>
      </c>
      <c r="B32" s="113" t="s">
        <v>9</v>
      </c>
      <c r="C32" s="873"/>
      <c r="D32" s="842"/>
      <c r="E32" s="842"/>
      <c r="F32" s="843"/>
    </row>
    <row r="33" spans="1:6" ht="20.100000000000001" customHeight="1">
      <c r="A33" s="1199"/>
      <c r="B33" s="104" t="s">
        <v>118</v>
      </c>
      <c r="C33" s="90" t="s">
        <v>1</v>
      </c>
      <c r="D33" s="73">
        <v>2850</v>
      </c>
      <c r="E33" s="16"/>
      <c r="F33" s="66">
        <f>D33*E33</f>
        <v>0</v>
      </c>
    </row>
    <row r="34" spans="1:6" s="1189" customFormat="1" ht="12.75" customHeight="1"/>
    <row r="35" spans="1:6" ht="15" customHeight="1">
      <c r="A35" s="110" t="s">
        <v>206</v>
      </c>
      <c r="B35" s="1192" t="s">
        <v>29</v>
      </c>
      <c r="C35" s="1192"/>
      <c r="D35" s="1192"/>
      <c r="E35" s="1192"/>
      <c r="F35" s="38">
        <f>SUM(F26:F33)</f>
        <v>0</v>
      </c>
    </row>
    <row r="36" spans="1:6" s="1189" customFormat="1" ht="12.75" customHeight="1"/>
    <row r="37" spans="1:6" ht="15" customHeight="1">
      <c r="A37" s="110" t="s">
        <v>208</v>
      </c>
      <c r="B37" s="792" t="s">
        <v>870</v>
      </c>
      <c r="C37" s="793"/>
      <c r="D37" s="793"/>
      <c r="E37" s="793"/>
      <c r="F37" s="794"/>
    </row>
    <row r="38" spans="1:6" s="1189" customFormat="1" ht="12.75" customHeight="1"/>
    <row r="39" spans="1:6" ht="81.75" customHeight="1">
      <c r="A39" s="1196" t="s">
        <v>340</v>
      </c>
      <c r="B39" s="106" t="s">
        <v>1419</v>
      </c>
      <c r="C39" s="873"/>
      <c r="D39" s="842"/>
      <c r="E39" s="842"/>
      <c r="F39" s="843"/>
    </row>
    <row r="40" spans="1:6" ht="20.100000000000001" customHeight="1">
      <c r="A40" s="1202"/>
      <c r="B40" s="104" t="s">
        <v>871</v>
      </c>
      <c r="C40" s="114" t="s">
        <v>1</v>
      </c>
      <c r="D40" s="73">
        <v>358</v>
      </c>
      <c r="E40" s="16"/>
      <c r="F40" s="66">
        <f>D40*E40</f>
        <v>0</v>
      </c>
    </row>
    <row r="41" spans="1:6" ht="25.5">
      <c r="A41" s="1202"/>
      <c r="B41" s="115" t="s">
        <v>872</v>
      </c>
      <c r="C41" s="116" t="s">
        <v>0</v>
      </c>
      <c r="D41" s="73">
        <v>18</v>
      </c>
      <c r="E41" s="16"/>
      <c r="F41" s="66">
        <f>D41*E41</f>
        <v>0</v>
      </c>
    </row>
    <row r="42" spans="1:6" ht="65.25" customHeight="1">
      <c r="A42" s="1190" t="s">
        <v>341</v>
      </c>
      <c r="B42" s="106" t="s">
        <v>1219</v>
      </c>
      <c r="C42" s="873"/>
      <c r="D42" s="842"/>
      <c r="E42" s="842"/>
      <c r="F42" s="843"/>
    </row>
    <row r="43" spans="1:6" ht="20.100000000000001" customHeight="1">
      <c r="A43" s="1191"/>
      <c r="B43" s="118" t="s">
        <v>120</v>
      </c>
      <c r="C43" s="105" t="s">
        <v>0</v>
      </c>
      <c r="D43" s="73">
        <v>36</v>
      </c>
      <c r="E43" s="16"/>
      <c r="F43" s="66">
        <f>D43*E43</f>
        <v>0</v>
      </c>
    </row>
    <row r="44" spans="1:6" s="1189" customFormat="1" ht="12.75" customHeight="1"/>
    <row r="45" spans="1:6" ht="15" customHeight="1">
      <c r="A45" s="110" t="s">
        <v>208</v>
      </c>
      <c r="B45" s="1192" t="s">
        <v>10</v>
      </c>
      <c r="C45" s="1192"/>
      <c r="D45" s="1192"/>
      <c r="E45" s="1192"/>
      <c r="F45" s="41">
        <f>SUM(F38:F43)</f>
        <v>0</v>
      </c>
    </row>
    <row r="46" spans="1:6" s="18" customFormat="1" ht="15.75" customHeight="1">
      <c r="A46" s="111"/>
      <c r="B46" s="39"/>
      <c r="C46" s="40"/>
      <c r="D46" s="256"/>
      <c r="E46" s="251"/>
      <c r="F46" s="185"/>
    </row>
    <row r="47" spans="1:6" ht="15" customHeight="1">
      <c r="A47" s="68" t="s">
        <v>210</v>
      </c>
      <c r="B47" s="792" t="s">
        <v>76</v>
      </c>
      <c r="C47" s="793"/>
      <c r="D47" s="793"/>
      <c r="E47" s="793"/>
      <c r="F47" s="794"/>
    </row>
    <row r="48" spans="1:6" s="18" customFormat="1" ht="15.75" customHeight="1">
      <c r="A48" s="111"/>
      <c r="B48" s="39"/>
      <c r="C48" s="40"/>
      <c r="D48" s="256"/>
      <c r="E48" s="251"/>
      <c r="F48" s="185"/>
    </row>
    <row r="49" spans="1:6" ht="117.75" customHeight="1">
      <c r="A49" s="1193" t="s">
        <v>342</v>
      </c>
      <c r="B49" s="106" t="s">
        <v>873</v>
      </c>
      <c r="C49" s="873"/>
      <c r="D49" s="842"/>
      <c r="E49" s="842"/>
      <c r="F49" s="843"/>
    </row>
    <row r="50" spans="1:6" ht="20.100000000000001" customHeight="1">
      <c r="A50" s="1195"/>
      <c r="B50" s="104" t="s">
        <v>128</v>
      </c>
      <c r="C50" s="105" t="s">
        <v>129</v>
      </c>
      <c r="D50" s="257">
        <v>235</v>
      </c>
      <c r="E50" s="16"/>
      <c r="F50" s="66">
        <f>D50*E50</f>
        <v>0</v>
      </c>
    </row>
    <row r="51" spans="1:6" ht="234" customHeight="1">
      <c r="A51" s="1193" t="s">
        <v>343</v>
      </c>
      <c r="B51" s="106" t="s">
        <v>432</v>
      </c>
      <c r="C51" s="873"/>
      <c r="D51" s="842"/>
      <c r="E51" s="842"/>
      <c r="F51" s="843"/>
    </row>
    <row r="52" spans="1:6" ht="20.100000000000001" customHeight="1">
      <c r="A52" s="1194"/>
      <c r="B52" s="104" t="s">
        <v>128</v>
      </c>
      <c r="C52" s="114" t="s">
        <v>129</v>
      </c>
      <c r="D52" s="258">
        <v>158</v>
      </c>
      <c r="E52" s="16"/>
      <c r="F52" s="66">
        <f>D52*E52</f>
        <v>0</v>
      </c>
    </row>
    <row r="53" spans="1:6" ht="234" customHeight="1">
      <c r="A53" s="1196" t="s">
        <v>344</v>
      </c>
      <c r="B53" s="104" t="s">
        <v>1525</v>
      </c>
      <c r="C53" s="873"/>
      <c r="D53" s="842"/>
      <c r="E53" s="842"/>
      <c r="F53" s="843"/>
    </row>
    <row r="54" spans="1:6" ht="20.100000000000001" customHeight="1">
      <c r="A54" s="1195"/>
      <c r="B54" s="104" t="s">
        <v>128</v>
      </c>
      <c r="C54" s="117" t="s">
        <v>78</v>
      </c>
      <c r="D54" s="259">
        <v>235</v>
      </c>
      <c r="E54" s="16"/>
      <c r="F54" s="66">
        <f>D54*E54</f>
        <v>0</v>
      </c>
    </row>
    <row r="55" spans="1:6" ht="225.75" customHeight="1">
      <c r="A55" s="91" t="s">
        <v>345</v>
      </c>
      <c r="B55" s="104" t="s">
        <v>1526</v>
      </c>
      <c r="C55" s="873"/>
      <c r="D55" s="842"/>
      <c r="E55" s="842"/>
      <c r="F55" s="843"/>
    </row>
    <row r="56" spans="1:6" ht="18.75" customHeight="1">
      <c r="A56" s="91"/>
      <c r="B56" s="104" t="s">
        <v>128</v>
      </c>
      <c r="C56" s="114" t="s">
        <v>129</v>
      </c>
      <c r="D56" s="258">
        <v>40</v>
      </c>
      <c r="E56" s="16"/>
      <c r="F56" s="66">
        <f>D56*E56</f>
        <v>0</v>
      </c>
    </row>
    <row r="57" spans="1:6" ht="233.25" customHeight="1">
      <c r="A57" s="1214" t="s">
        <v>346</v>
      </c>
      <c r="B57" s="104" t="s">
        <v>1527</v>
      </c>
      <c r="C57" s="873"/>
      <c r="D57" s="842"/>
      <c r="E57" s="842"/>
      <c r="F57" s="843"/>
    </row>
    <row r="58" spans="1:6" ht="21" customHeight="1">
      <c r="A58" s="1215"/>
      <c r="B58" s="693" t="s">
        <v>314</v>
      </c>
      <c r="C58" s="117" t="s">
        <v>79</v>
      </c>
      <c r="D58" s="259">
        <v>260</v>
      </c>
      <c r="E58" s="16"/>
      <c r="F58" s="66">
        <f>D58*E58</f>
        <v>0</v>
      </c>
    </row>
    <row r="59" spans="1:6" s="42" customFormat="1" ht="15" customHeight="1">
      <c r="A59" s="68" t="s">
        <v>210</v>
      </c>
      <c r="B59" s="792" t="s">
        <v>77</v>
      </c>
      <c r="C59" s="793"/>
      <c r="D59" s="793"/>
      <c r="E59" s="794"/>
      <c r="F59" s="41">
        <f>SUM(F49:F58)</f>
        <v>0</v>
      </c>
    </row>
    <row r="60" spans="1:6" s="1189" customFormat="1" ht="12.75" customHeight="1">
      <c r="A60" s="1219"/>
      <c r="B60" s="1219"/>
      <c r="C60" s="1219"/>
      <c r="D60" s="1219"/>
      <c r="E60" s="1219"/>
      <c r="F60" s="1219"/>
    </row>
    <row r="61" spans="1:6" ht="15" customHeight="1">
      <c r="A61" s="68" t="s">
        <v>211</v>
      </c>
      <c r="B61" s="792" t="s">
        <v>8</v>
      </c>
      <c r="C61" s="793"/>
      <c r="D61" s="793"/>
      <c r="E61" s="793"/>
      <c r="F61" s="793"/>
    </row>
    <row r="62" spans="1:6" s="1189" customFormat="1" ht="15" customHeight="1"/>
    <row r="63" spans="1:6" s="412" customFormat="1" ht="22.5" customHeight="1">
      <c r="A63" s="1216" t="s">
        <v>1368</v>
      </c>
      <c r="B63" s="1217"/>
      <c r="C63" s="1217"/>
      <c r="D63" s="1217"/>
      <c r="E63" s="1217"/>
      <c r="F63" s="1218"/>
    </row>
    <row r="64" spans="1:6" s="412" customFormat="1" ht="15" customHeight="1">
      <c r="A64" s="1163"/>
      <c r="B64" s="1163"/>
      <c r="C64" s="1163"/>
      <c r="D64" s="1163"/>
      <c r="E64" s="1163"/>
      <c r="F64" s="1163"/>
    </row>
    <row r="65" spans="1:6" ht="39" customHeight="1">
      <c r="A65" s="1220" t="s">
        <v>347</v>
      </c>
      <c r="B65" s="104" t="s">
        <v>1502</v>
      </c>
      <c r="C65" s="873"/>
      <c r="D65" s="842"/>
      <c r="E65" s="842"/>
      <c r="F65" s="843"/>
    </row>
    <row r="66" spans="1:6">
      <c r="A66" s="1220"/>
      <c r="B66" s="118" t="s">
        <v>14</v>
      </c>
      <c r="C66" s="90" t="s">
        <v>4</v>
      </c>
      <c r="D66" s="260">
        <v>3</v>
      </c>
      <c r="E66" s="252"/>
      <c r="F66" s="248">
        <f>D66*E66</f>
        <v>0</v>
      </c>
    </row>
    <row r="67" spans="1:6">
      <c r="A67" s="1220"/>
      <c r="B67" s="118" t="s">
        <v>15</v>
      </c>
      <c r="C67" s="90" t="s">
        <v>4</v>
      </c>
      <c r="D67" s="260">
        <v>4</v>
      </c>
      <c r="E67" s="252"/>
      <c r="F67" s="248">
        <f t="shared" ref="F67:F74" si="0">D67*E67</f>
        <v>0</v>
      </c>
    </row>
    <row r="68" spans="1:6">
      <c r="A68" s="1220"/>
      <c r="B68" s="118" t="s">
        <v>16</v>
      </c>
      <c r="C68" s="90" t="s">
        <v>4</v>
      </c>
      <c r="D68" s="260">
        <v>3</v>
      </c>
      <c r="E68" s="252"/>
      <c r="F68" s="248">
        <f t="shared" si="0"/>
        <v>0</v>
      </c>
    </row>
    <row r="69" spans="1:6">
      <c r="A69" s="1220"/>
      <c r="B69" s="118" t="s">
        <v>17</v>
      </c>
      <c r="C69" s="90" t="s">
        <v>4</v>
      </c>
      <c r="D69" s="260">
        <v>6</v>
      </c>
      <c r="E69" s="252"/>
      <c r="F69" s="248">
        <f t="shared" si="0"/>
        <v>0</v>
      </c>
    </row>
    <row r="70" spans="1:6">
      <c r="A70" s="1220"/>
      <c r="B70" s="118" t="s">
        <v>18</v>
      </c>
      <c r="C70" s="90" t="s">
        <v>4</v>
      </c>
      <c r="D70" s="260">
        <v>3</v>
      </c>
      <c r="E70" s="252"/>
      <c r="F70" s="248">
        <f t="shared" si="0"/>
        <v>0</v>
      </c>
    </row>
    <row r="71" spans="1:6">
      <c r="A71" s="1220"/>
      <c r="B71" s="118" t="s">
        <v>19</v>
      </c>
      <c r="C71" s="90" t="s">
        <v>4</v>
      </c>
      <c r="D71" s="260">
        <v>7</v>
      </c>
      <c r="E71" s="252"/>
      <c r="F71" s="248">
        <f t="shared" si="0"/>
        <v>0</v>
      </c>
    </row>
    <row r="72" spans="1:6">
      <c r="A72" s="1220"/>
      <c r="B72" s="118" t="s">
        <v>20</v>
      </c>
      <c r="C72" s="90" t="s">
        <v>4</v>
      </c>
      <c r="D72" s="260">
        <v>3</v>
      </c>
      <c r="E72" s="252"/>
      <c r="F72" s="248">
        <f t="shared" si="0"/>
        <v>0</v>
      </c>
    </row>
    <row r="73" spans="1:6">
      <c r="A73" s="1220"/>
      <c r="B73" s="118" t="s">
        <v>21</v>
      </c>
      <c r="C73" s="90" t="s">
        <v>4</v>
      </c>
      <c r="D73" s="260">
        <v>3</v>
      </c>
      <c r="E73" s="252"/>
      <c r="F73" s="248">
        <f t="shared" si="0"/>
        <v>0</v>
      </c>
    </row>
    <row r="74" spans="1:6">
      <c r="A74" s="1220"/>
      <c r="B74" s="53" t="s">
        <v>26</v>
      </c>
      <c r="C74" s="119" t="s">
        <v>4</v>
      </c>
      <c r="D74" s="260">
        <v>6</v>
      </c>
      <c r="E74" s="252"/>
      <c r="F74" s="248">
        <f t="shared" si="0"/>
        <v>0</v>
      </c>
    </row>
    <row r="75" spans="1:6" ht="53.25" customHeight="1">
      <c r="A75" s="1221" t="s">
        <v>348</v>
      </c>
      <c r="B75" s="113" t="s">
        <v>1503</v>
      </c>
      <c r="C75" s="903"/>
      <c r="D75" s="904"/>
      <c r="E75" s="904"/>
      <c r="F75" s="905"/>
    </row>
    <row r="76" spans="1:6" ht="15" customHeight="1">
      <c r="A76" s="1222"/>
      <c r="B76" s="53" t="s">
        <v>27</v>
      </c>
      <c r="C76" s="90" t="s">
        <v>4</v>
      </c>
      <c r="D76" s="260">
        <v>164</v>
      </c>
      <c r="E76" s="252"/>
      <c r="F76" s="248">
        <f>D76*E76</f>
        <v>0</v>
      </c>
    </row>
    <row r="77" spans="1:6" ht="15" customHeight="1">
      <c r="A77" s="1222"/>
      <c r="B77" s="53" t="s">
        <v>33</v>
      </c>
      <c r="C77" s="90" t="s">
        <v>4</v>
      </c>
      <c r="D77" s="260">
        <v>145</v>
      </c>
      <c r="E77" s="252"/>
      <c r="F77" s="248">
        <f t="shared" ref="F77:F89" si="1">D77*E77</f>
        <v>0</v>
      </c>
    </row>
    <row r="78" spans="1:6" ht="15" customHeight="1">
      <c r="A78" s="1222"/>
      <c r="B78" s="112" t="s">
        <v>32</v>
      </c>
      <c r="C78" s="90" t="s">
        <v>4</v>
      </c>
      <c r="D78" s="260">
        <v>19</v>
      </c>
      <c r="E78" s="252"/>
      <c r="F78" s="248">
        <f t="shared" si="1"/>
        <v>0</v>
      </c>
    </row>
    <row r="79" spans="1:6" ht="15" customHeight="1">
      <c r="A79" s="1222"/>
      <c r="B79" s="112" t="s">
        <v>34</v>
      </c>
      <c r="C79" s="90" t="s">
        <v>4</v>
      </c>
      <c r="D79" s="260">
        <v>10</v>
      </c>
      <c r="E79" s="252"/>
      <c r="F79" s="248">
        <f t="shared" si="1"/>
        <v>0</v>
      </c>
    </row>
    <row r="80" spans="1:6" ht="15" customHeight="1">
      <c r="A80" s="1222"/>
      <c r="B80" s="53" t="s">
        <v>35</v>
      </c>
      <c r="C80" s="90" t="s">
        <v>4</v>
      </c>
      <c r="D80" s="260">
        <v>8</v>
      </c>
      <c r="E80" s="252"/>
      <c r="F80" s="248">
        <f t="shared" si="1"/>
        <v>0</v>
      </c>
    </row>
    <row r="81" spans="1:6">
      <c r="A81" s="1222"/>
      <c r="B81" s="112" t="s">
        <v>36</v>
      </c>
      <c r="C81" s="90" t="s">
        <v>4</v>
      </c>
      <c r="D81" s="260">
        <v>54</v>
      </c>
      <c r="E81" s="252"/>
      <c r="F81" s="248">
        <f t="shared" si="1"/>
        <v>0</v>
      </c>
    </row>
    <row r="82" spans="1:6">
      <c r="A82" s="1222"/>
      <c r="B82" s="53" t="s">
        <v>45</v>
      </c>
      <c r="C82" s="90" t="s">
        <v>4</v>
      </c>
      <c r="D82" s="260">
        <v>18</v>
      </c>
      <c r="E82" s="252"/>
      <c r="F82" s="248">
        <f t="shared" si="1"/>
        <v>0</v>
      </c>
    </row>
    <row r="83" spans="1:6">
      <c r="A83" s="1222"/>
      <c r="B83" s="53" t="s">
        <v>37</v>
      </c>
      <c r="C83" s="90" t="s">
        <v>4</v>
      </c>
      <c r="D83" s="260">
        <v>37</v>
      </c>
      <c r="E83" s="252"/>
      <c r="F83" s="248">
        <f t="shared" si="1"/>
        <v>0</v>
      </c>
    </row>
    <row r="84" spans="1:6">
      <c r="A84" s="1222"/>
      <c r="B84" s="112" t="s">
        <v>38</v>
      </c>
      <c r="C84" s="90" t="s">
        <v>4</v>
      </c>
      <c r="D84" s="260">
        <v>39</v>
      </c>
      <c r="E84" s="252"/>
      <c r="F84" s="248">
        <f t="shared" si="1"/>
        <v>0</v>
      </c>
    </row>
    <row r="85" spans="1:6">
      <c r="A85" s="1222"/>
      <c r="B85" s="112" t="s">
        <v>39</v>
      </c>
      <c r="C85" s="90" t="s">
        <v>4</v>
      </c>
      <c r="D85" s="260">
        <v>168</v>
      </c>
      <c r="E85" s="252"/>
      <c r="F85" s="248">
        <f t="shared" si="1"/>
        <v>0</v>
      </c>
    </row>
    <row r="86" spans="1:6">
      <c r="A86" s="1222"/>
      <c r="B86" s="112" t="s">
        <v>40</v>
      </c>
      <c r="C86" s="90" t="s">
        <v>4</v>
      </c>
      <c r="D86" s="260">
        <v>41</v>
      </c>
      <c r="E86" s="252"/>
      <c r="F86" s="248">
        <f t="shared" si="1"/>
        <v>0</v>
      </c>
    </row>
    <row r="87" spans="1:6">
      <c r="A87" s="1222"/>
      <c r="B87" s="53" t="s">
        <v>41</v>
      </c>
      <c r="C87" s="90" t="s">
        <v>4</v>
      </c>
      <c r="D87" s="260">
        <v>66</v>
      </c>
      <c r="E87" s="252"/>
      <c r="F87" s="248">
        <f t="shared" si="1"/>
        <v>0</v>
      </c>
    </row>
    <row r="88" spans="1:6">
      <c r="A88" s="1222"/>
      <c r="B88" s="112" t="s">
        <v>42</v>
      </c>
      <c r="C88" s="90" t="s">
        <v>4</v>
      </c>
      <c r="D88" s="260">
        <v>76</v>
      </c>
      <c r="E88" s="252"/>
      <c r="F88" s="248">
        <f t="shared" si="1"/>
        <v>0</v>
      </c>
    </row>
    <row r="89" spans="1:6">
      <c r="A89" s="1222"/>
      <c r="B89" s="118" t="s">
        <v>43</v>
      </c>
      <c r="C89" s="90" t="s">
        <v>4</v>
      </c>
      <c r="D89" s="260">
        <v>60</v>
      </c>
      <c r="E89" s="252"/>
      <c r="F89" s="248">
        <f t="shared" si="1"/>
        <v>0</v>
      </c>
    </row>
    <row r="90" spans="1:6">
      <c r="A90" s="1222"/>
      <c r="B90" s="112" t="s">
        <v>44</v>
      </c>
      <c r="C90" s="90" t="s">
        <v>4</v>
      </c>
      <c r="D90" s="260">
        <v>75</v>
      </c>
      <c r="E90" s="252"/>
      <c r="F90" s="248">
        <f>D90*E90</f>
        <v>0</v>
      </c>
    </row>
    <row r="91" spans="1:6">
      <c r="A91" s="1222"/>
      <c r="B91" s="112" t="s">
        <v>46</v>
      </c>
      <c r="C91" s="90" t="s">
        <v>4</v>
      </c>
      <c r="D91" s="260">
        <v>9</v>
      </c>
      <c r="E91" s="252"/>
      <c r="F91" s="248">
        <f>D91*E91</f>
        <v>0</v>
      </c>
    </row>
    <row r="92" spans="1:6">
      <c r="A92" s="1222"/>
      <c r="B92" s="53" t="s">
        <v>47</v>
      </c>
      <c r="C92" s="90" t="s">
        <v>4</v>
      </c>
      <c r="D92" s="260">
        <v>58</v>
      </c>
      <c r="E92" s="252"/>
      <c r="F92" s="248">
        <f t="shared" ref="F92:F120" si="2">D92*E92</f>
        <v>0</v>
      </c>
    </row>
    <row r="93" spans="1:6">
      <c r="A93" s="1222"/>
      <c r="B93" s="53" t="s">
        <v>65</v>
      </c>
      <c r="C93" s="90" t="s">
        <v>4</v>
      </c>
      <c r="D93" s="260">
        <v>111</v>
      </c>
      <c r="E93" s="252"/>
      <c r="F93" s="248">
        <f t="shared" si="2"/>
        <v>0</v>
      </c>
    </row>
    <row r="94" spans="1:6">
      <c r="A94" s="1222"/>
      <c r="B94" s="112" t="s">
        <v>48</v>
      </c>
      <c r="C94" s="90" t="s">
        <v>4</v>
      </c>
      <c r="D94" s="260">
        <v>352</v>
      </c>
      <c r="E94" s="252"/>
      <c r="F94" s="248">
        <f t="shared" si="2"/>
        <v>0</v>
      </c>
    </row>
    <row r="95" spans="1:6">
      <c r="A95" s="1222"/>
      <c r="B95" s="53" t="s">
        <v>67</v>
      </c>
      <c r="C95" s="90" t="s">
        <v>4</v>
      </c>
      <c r="D95" s="260">
        <v>66</v>
      </c>
      <c r="E95" s="252"/>
      <c r="F95" s="248">
        <f t="shared" si="2"/>
        <v>0</v>
      </c>
    </row>
    <row r="96" spans="1:6">
      <c r="A96" s="1222"/>
      <c r="B96" s="112" t="s">
        <v>49</v>
      </c>
      <c r="C96" s="90" t="s">
        <v>4</v>
      </c>
      <c r="D96" s="260">
        <v>126</v>
      </c>
      <c r="E96" s="252"/>
      <c r="F96" s="248">
        <f t="shared" si="2"/>
        <v>0</v>
      </c>
    </row>
    <row r="97" spans="1:6">
      <c r="A97" s="1222"/>
      <c r="B97" s="53" t="s">
        <v>50</v>
      </c>
      <c r="C97" s="90" t="s">
        <v>4</v>
      </c>
      <c r="D97" s="260">
        <v>100</v>
      </c>
      <c r="E97" s="252"/>
      <c r="F97" s="248">
        <f t="shared" si="2"/>
        <v>0</v>
      </c>
    </row>
    <row r="98" spans="1:6">
      <c r="A98" s="1222"/>
      <c r="B98" s="112" t="s">
        <v>51</v>
      </c>
      <c r="C98" s="90" t="s">
        <v>4</v>
      </c>
      <c r="D98" s="260">
        <v>9</v>
      </c>
      <c r="E98" s="252"/>
      <c r="F98" s="248">
        <f t="shared" si="2"/>
        <v>0</v>
      </c>
    </row>
    <row r="99" spans="1:6">
      <c r="A99" s="1222"/>
      <c r="B99" s="112" t="s">
        <v>52</v>
      </c>
      <c r="C99" s="90" t="s">
        <v>4</v>
      </c>
      <c r="D99" s="260">
        <v>49</v>
      </c>
      <c r="E99" s="252"/>
      <c r="F99" s="248">
        <f t="shared" si="2"/>
        <v>0</v>
      </c>
    </row>
    <row r="100" spans="1:6">
      <c r="A100" s="1222"/>
      <c r="B100" s="53" t="s">
        <v>53</v>
      </c>
      <c r="C100" s="90" t="s">
        <v>4</v>
      </c>
      <c r="D100" s="260">
        <v>68</v>
      </c>
      <c r="E100" s="252"/>
      <c r="F100" s="248">
        <f t="shared" si="2"/>
        <v>0</v>
      </c>
    </row>
    <row r="101" spans="1:6">
      <c r="A101" s="1222"/>
      <c r="B101" s="53" t="s">
        <v>68</v>
      </c>
      <c r="C101" s="90" t="s">
        <v>4</v>
      </c>
      <c r="D101" s="260">
        <v>87</v>
      </c>
      <c r="E101" s="252"/>
      <c r="F101" s="248">
        <f t="shared" si="2"/>
        <v>0</v>
      </c>
    </row>
    <row r="102" spans="1:6">
      <c r="A102" s="1222"/>
      <c r="B102" s="118" t="s">
        <v>69</v>
      </c>
      <c r="C102" s="90" t="s">
        <v>4</v>
      </c>
      <c r="D102" s="260">
        <v>21</v>
      </c>
      <c r="E102" s="252"/>
      <c r="F102" s="248">
        <f t="shared" si="2"/>
        <v>0</v>
      </c>
    </row>
    <row r="103" spans="1:6">
      <c r="A103" s="1222"/>
      <c r="B103" s="112" t="s">
        <v>54</v>
      </c>
      <c r="C103" s="90" t="s">
        <v>4</v>
      </c>
      <c r="D103" s="260">
        <v>16</v>
      </c>
      <c r="E103" s="252"/>
      <c r="F103" s="248">
        <f t="shared" si="2"/>
        <v>0</v>
      </c>
    </row>
    <row r="104" spans="1:6">
      <c r="A104" s="1222"/>
      <c r="B104" s="53" t="s">
        <v>70</v>
      </c>
      <c r="C104" s="90" t="s">
        <v>4</v>
      </c>
      <c r="D104" s="260">
        <v>6</v>
      </c>
      <c r="E104" s="252"/>
      <c r="F104" s="248">
        <f t="shared" si="2"/>
        <v>0</v>
      </c>
    </row>
    <row r="105" spans="1:6">
      <c r="A105" s="1222"/>
      <c r="B105" s="112" t="s">
        <v>55</v>
      </c>
      <c r="C105" s="90" t="s">
        <v>4</v>
      </c>
      <c r="D105" s="260">
        <v>424</v>
      </c>
      <c r="E105" s="252"/>
      <c r="F105" s="248">
        <f t="shared" si="2"/>
        <v>0</v>
      </c>
    </row>
    <row r="106" spans="1:6">
      <c r="A106" s="1222"/>
      <c r="B106" s="53" t="s">
        <v>56</v>
      </c>
      <c r="C106" s="90" t="s">
        <v>4</v>
      </c>
      <c r="D106" s="260">
        <v>15</v>
      </c>
      <c r="E106" s="252"/>
      <c r="F106" s="248">
        <f t="shared" si="2"/>
        <v>0</v>
      </c>
    </row>
    <row r="107" spans="1:6">
      <c r="A107" s="1222"/>
      <c r="B107" s="112" t="s">
        <v>66</v>
      </c>
      <c r="C107" s="90" t="s">
        <v>4</v>
      </c>
      <c r="D107" s="260">
        <v>5</v>
      </c>
      <c r="E107" s="252"/>
      <c r="F107" s="248">
        <f t="shared" si="2"/>
        <v>0</v>
      </c>
    </row>
    <row r="108" spans="1:6">
      <c r="A108" s="1222"/>
      <c r="B108" s="112" t="s">
        <v>57</v>
      </c>
      <c r="C108" s="90" t="s">
        <v>4</v>
      </c>
      <c r="D108" s="260">
        <v>98</v>
      </c>
      <c r="E108" s="252"/>
      <c r="F108" s="248">
        <f t="shared" si="2"/>
        <v>0</v>
      </c>
    </row>
    <row r="109" spans="1:6">
      <c r="A109" s="1222"/>
      <c r="B109" s="112" t="s">
        <v>58</v>
      </c>
      <c r="C109" s="90" t="s">
        <v>4</v>
      </c>
      <c r="D109" s="260">
        <v>31</v>
      </c>
      <c r="E109" s="252"/>
      <c r="F109" s="248">
        <f t="shared" si="2"/>
        <v>0</v>
      </c>
    </row>
    <row r="110" spans="1:6">
      <c r="A110" s="1222"/>
      <c r="B110" s="112" t="s">
        <v>59</v>
      </c>
      <c r="C110" s="90" t="s">
        <v>4</v>
      </c>
      <c r="D110" s="260">
        <v>40</v>
      </c>
      <c r="E110" s="252"/>
      <c r="F110" s="248">
        <f t="shared" si="2"/>
        <v>0</v>
      </c>
    </row>
    <row r="111" spans="1:6">
      <c r="A111" s="1222"/>
      <c r="B111" s="112" t="s">
        <v>71</v>
      </c>
      <c r="C111" s="90" t="s">
        <v>4</v>
      </c>
      <c r="D111" s="260">
        <v>99</v>
      </c>
      <c r="E111" s="252"/>
      <c r="F111" s="248">
        <f t="shared" si="2"/>
        <v>0</v>
      </c>
    </row>
    <row r="112" spans="1:6">
      <c r="A112" s="1222"/>
      <c r="B112" s="112" t="s">
        <v>72</v>
      </c>
      <c r="C112" s="90" t="s">
        <v>4</v>
      </c>
      <c r="D112" s="260">
        <v>357</v>
      </c>
      <c r="E112" s="252"/>
      <c r="F112" s="248">
        <f t="shared" si="2"/>
        <v>0</v>
      </c>
    </row>
    <row r="113" spans="1:6">
      <c r="A113" s="1222"/>
      <c r="B113" s="53" t="s">
        <v>73</v>
      </c>
      <c r="C113" s="90" t="s">
        <v>4</v>
      </c>
      <c r="D113" s="260">
        <v>192</v>
      </c>
      <c r="E113" s="252"/>
      <c r="F113" s="248">
        <f t="shared" si="2"/>
        <v>0</v>
      </c>
    </row>
    <row r="114" spans="1:6">
      <c r="A114" s="1222"/>
      <c r="B114" s="112" t="s">
        <v>60</v>
      </c>
      <c r="C114" s="90" t="s">
        <v>4</v>
      </c>
      <c r="D114" s="260">
        <v>64</v>
      </c>
      <c r="E114" s="252"/>
      <c r="F114" s="248">
        <f t="shared" si="2"/>
        <v>0</v>
      </c>
    </row>
    <row r="115" spans="1:6">
      <c r="A115" s="1222"/>
      <c r="B115" s="112" t="s">
        <v>61</v>
      </c>
      <c r="C115" s="90" t="s">
        <v>4</v>
      </c>
      <c r="D115" s="260">
        <v>20</v>
      </c>
      <c r="E115" s="252"/>
      <c r="F115" s="248">
        <f t="shared" si="2"/>
        <v>0</v>
      </c>
    </row>
    <row r="116" spans="1:6">
      <c r="A116" s="1222"/>
      <c r="B116" s="112" t="s">
        <v>62</v>
      </c>
      <c r="C116" s="90" t="s">
        <v>4</v>
      </c>
      <c r="D116" s="260">
        <v>138</v>
      </c>
      <c r="E116" s="252"/>
      <c r="F116" s="248">
        <f t="shared" si="2"/>
        <v>0</v>
      </c>
    </row>
    <row r="117" spans="1:6">
      <c r="A117" s="1222"/>
      <c r="B117" s="53" t="s">
        <v>75</v>
      </c>
      <c r="C117" s="90" t="s">
        <v>4</v>
      </c>
      <c r="D117" s="260">
        <v>63</v>
      </c>
      <c r="E117" s="252"/>
      <c r="F117" s="248">
        <f t="shared" si="2"/>
        <v>0</v>
      </c>
    </row>
    <row r="118" spans="1:6">
      <c r="A118" s="1222"/>
      <c r="B118" s="112" t="s">
        <v>74</v>
      </c>
      <c r="C118" s="90" t="s">
        <v>4</v>
      </c>
      <c r="D118" s="260">
        <v>58</v>
      </c>
      <c r="E118" s="252"/>
      <c r="F118" s="248">
        <f t="shared" si="2"/>
        <v>0</v>
      </c>
    </row>
    <row r="119" spans="1:6">
      <c r="A119" s="1222"/>
      <c r="B119" s="112" t="s">
        <v>63</v>
      </c>
      <c r="C119" s="90" t="s">
        <v>4</v>
      </c>
      <c r="D119" s="260">
        <v>29</v>
      </c>
      <c r="E119" s="252"/>
      <c r="F119" s="248">
        <f t="shared" si="2"/>
        <v>0</v>
      </c>
    </row>
    <row r="120" spans="1:6">
      <c r="A120" s="1222"/>
      <c r="B120" s="112" t="s">
        <v>64</v>
      </c>
      <c r="C120" s="90" t="s">
        <v>4</v>
      </c>
      <c r="D120" s="260">
        <v>155</v>
      </c>
      <c r="E120" s="252"/>
      <c r="F120" s="248">
        <f t="shared" si="2"/>
        <v>0</v>
      </c>
    </row>
    <row r="121" spans="1:6" ht="156" customHeight="1">
      <c r="A121" s="1221" t="s">
        <v>349</v>
      </c>
      <c r="B121" s="104" t="s">
        <v>1307</v>
      </c>
      <c r="C121" s="873"/>
      <c r="D121" s="842"/>
      <c r="E121" s="842"/>
      <c r="F121" s="843"/>
    </row>
    <row r="122" spans="1:6" ht="20.100000000000001" customHeight="1">
      <c r="A122" s="1223"/>
      <c r="B122" s="118" t="s">
        <v>1420</v>
      </c>
      <c r="C122" s="90" t="s">
        <v>2</v>
      </c>
      <c r="D122" s="217">
        <v>143</v>
      </c>
      <c r="E122" s="16"/>
      <c r="F122" s="66">
        <f>D122*E122</f>
        <v>0</v>
      </c>
    </row>
    <row r="123" spans="1:6" ht="57" customHeight="1">
      <c r="A123" s="1224" t="s">
        <v>350</v>
      </c>
      <c r="B123" s="106" t="s">
        <v>125</v>
      </c>
      <c r="C123" s="873"/>
      <c r="D123" s="842"/>
      <c r="E123" s="842"/>
      <c r="F123" s="843"/>
    </row>
    <row r="124" spans="1:6" ht="20.100000000000001" customHeight="1">
      <c r="A124" s="1225"/>
      <c r="B124" s="104" t="s">
        <v>1421</v>
      </c>
      <c r="C124" s="90" t="s">
        <v>0</v>
      </c>
      <c r="D124" s="217">
        <v>1063</v>
      </c>
      <c r="E124" s="16"/>
      <c r="F124" s="66">
        <f>D124*E124</f>
        <v>0</v>
      </c>
    </row>
    <row r="125" spans="1:6" ht="69.75" customHeight="1">
      <c r="A125" s="1224" t="s">
        <v>351</v>
      </c>
      <c r="B125" s="104" t="s">
        <v>1308</v>
      </c>
      <c r="C125" s="873"/>
      <c r="D125" s="842"/>
      <c r="E125" s="842"/>
      <c r="F125" s="843"/>
    </row>
    <row r="126" spans="1:6" ht="20.100000000000001" customHeight="1">
      <c r="A126" s="1225"/>
      <c r="B126" s="104" t="s">
        <v>126</v>
      </c>
      <c r="C126" s="90" t="s">
        <v>0</v>
      </c>
      <c r="D126" s="217">
        <v>36</v>
      </c>
      <c r="E126" s="16"/>
      <c r="F126" s="66">
        <f>D126*E126</f>
        <v>0</v>
      </c>
    </row>
    <row r="127" spans="1:6">
      <c r="A127" s="1224" t="s">
        <v>352</v>
      </c>
      <c r="B127" s="122" t="s">
        <v>1504</v>
      </c>
      <c r="C127" s="873"/>
      <c r="D127" s="842"/>
      <c r="E127" s="842"/>
      <c r="F127" s="843"/>
    </row>
    <row r="128" spans="1:6" ht="20.100000000000001" customHeight="1">
      <c r="A128" s="1227"/>
      <c r="B128" s="121" t="s">
        <v>30</v>
      </c>
      <c r="C128" s="90" t="s">
        <v>2</v>
      </c>
      <c r="D128" s="217">
        <v>354</v>
      </c>
      <c r="E128" s="16"/>
      <c r="F128" s="66">
        <f>D128*E128</f>
        <v>0</v>
      </c>
    </row>
    <row r="129" spans="1:7" ht="20.100000000000001" customHeight="1">
      <c r="A129" s="1225"/>
      <c r="B129" s="121" t="s">
        <v>31</v>
      </c>
      <c r="C129" s="90" t="s">
        <v>2</v>
      </c>
      <c r="D129" s="217">
        <v>354</v>
      </c>
      <c r="E129" s="16"/>
      <c r="F129" s="66">
        <f>D129*E129</f>
        <v>0</v>
      </c>
    </row>
    <row r="130" spans="1:7" s="1230" customFormat="1" ht="12.75" customHeight="1">
      <c r="A130" s="1228"/>
      <c r="B130" s="1229"/>
      <c r="C130" s="1229"/>
      <c r="D130" s="1229"/>
      <c r="E130" s="1229"/>
      <c r="F130" s="1229"/>
    </row>
    <row r="131" spans="1:7" ht="15" customHeight="1">
      <c r="A131" s="110" t="s">
        <v>211</v>
      </c>
      <c r="B131" s="1192" t="s">
        <v>28</v>
      </c>
      <c r="C131" s="1192"/>
      <c r="D131" s="1192"/>
      <c r="E131" s="1192"/>
      <c r="F131" s="249">
        <f>SUM(F66:F129)</f>
        <v>0</v>
      </c>
    </row>
    <row r="132" spans="1:7" s="18" customFormat="1">
      <c r="A132" s="1226"/>
      <c r="B132" s="1226"/>
      <c r="C132" s="1226"/>
      <c r="D132" s="1226"/>
      <c r="E132" s="1226"/>
      <c r="F132" s="1226"/>
    </row>
    <row r="133" spans="1:7" s="555" customFormat="1" ht="12.75" customHeight="1">
      <c r="A133" s="1226"/>
      <c r="B133" s="1226"/>
      <c r="C133" s="1226"/>
      <c r="D133" s="1226"/>
      <c r="E133" s="1226"/>
      <c r="F133" s="1226"/>
    </row>
    <row r="134" spans="1:7" ht="24.95" customHeight="1">
      <c r="A134" s="823" t="s">
        <v>986</v>
      </c>
      <c r="B134" s="824"/>
      <c r="C134" s="824"/>
      <c r="D134" s="824"/>
      <c r="E134" s="824"/>
      <c r="F134" s="825"/>
    </row>
    <row r="135" spans="1:7" s="1189" customFormat="1" ht="12.75" customHeight="1"/>
    <row r="136" spans="1:7" ht="15" customHeight="1">
      <c r="A136" s="70" t="s">
        <v>131</v>
      </c>
      <c r="B136" s="23" t="s">
        <v>99</v>
      </c>
      <c r="C136" s="813">
        <f>F22</f>
        <v>0</v>
      </c>
      <c r="D136" s="813"/>
      <c r="E136" s="813"/>
      <c r="F136" s="814"/>
    </row>
    <row r="137" spans="1:7" ht="15" customHeight="1">
      <c r="A137" s="70" t="s">
        <v>206</v>
      </c>
      <c r="B137" s="23" t="s">
        <v>114</v>
      </c>
      <c r="C137" s="813">
        <f>F35</f>
        <v>0</v>
      </c>
      <c r="D137" s="813"/>
      <c r="E137" s="813"/>
      <c r="F137" s="814"/>
    </row>
    <row r="138" spans="1:7" ht="15" customHeight="1">
      <c r="A138" s="70" t="s">
        <v>208</v>
      </c>
      <c r="B138" s="23" t="s">
        <v>7</v>
      </c>
      <c r="C138" s="813">
        <f>F45</f>
        <v>0</v>
      </c>
      <c r="D138" s="813"/>
      <c r="E138" s="813"/>
      <c r="F138" s="814"/>
    </row>
    <row r="139" spans="1:7" ht="15" customHeight="1">
      <c r="A139" s="70" t="s">
        <v>210</v>
      </c>
      <c r="B139" s="23" t="s">
        <v>76</v>
      </c>
      <c r="C139" s="813">
        <f>F59</f>
        <v>0</v>
      </c>
      <c r="D139" s="813"/>
      <c r="E139" s="813"/>
      <c r="F139" s="814"/>
    </row>
    <row r="140" spans="1:7" ht="15" customHeight="1">
      <c r="A140" s="70" t="s">
        <v>211</v>
      </c>
      <c r="B140" s="23" t="s">
        <v>8</v>
      </c>
      <c r="C140" s="813">
        <f>F131</f>
        <v>0</v>
      </c>
      <c r="D140" s="813"/>
      <c r="E140" s="813"/>
      <c r="F140" s="814"/>
    </row>
    <row r="141" spans="1:7" s="18" customFormat="1" ht="15.75" customHeight="1">
      <c r="A141" s="111"/>
      <c r="B141" s="39"/>
      <c r="C141" s="40"/>
      <c r="D141" s="256"/>
      <c r="E141" s="251"/>
      <c r="F141" s="185"/>
    </row>
    <row r="142" spans="1:7" ht="24.95" customHeight="1">
      <c r="A142" s="680" t="s">
        <v>22</v>
      </c>
      <c r="B142" s="673" t="s">
        <v>660</v>
      </c>
      <c r="C142" s="1158">
        <f>SUM(C136:F141)</f>
        <v>0</v>
      </c>
      <c r="D142" s="1158"/>
      <c r="E142" s="1158"/>
      <c r="F142" s="1159"/>
    </row>
    <row r="143" spans="1:7" s="18" customFormat="1" ht="15.75" customHeight="1">
      <c r="A143" s="342"/>
      <c r="B143" s="325"/>
      <c r="C143" s="325"/>
      <c r="D143" s="337"/>
      <c r="E143" s="339"/>
      <c r="F143" s="341"/>
      <c r="G143" s="313"/>
    </row>
    <row r="144" spans="1:7">
      <c r="A144" s="336"/>
      <c r="B144" s="310"/>
      <c r="C144" s="310"/>
      <c r="D144" s="338"/>
      <c r="F144" s="340"/>
    </row>
    <row r="145" spans="4:4">
      <c r="D145" s="184"/>
    </row>
    <row r="146" spans="4:4">
      <c r="D146" s="184"/>
    </row>
  </sheetData>
  <mergeCells count="77">
    <mergeCell ref="A132:F133"/>
    <mergeCell ref="A23:F23"/>
    <mergeCell ref="B37:F37"/>
    <mergeCell ref="C142:F142"/>
    <mergeCell ref="C137:F137"/>
    <mergeCell ref="C138:F138"/>
    <mergeCell ref="C139:F139"/>
    <mergeCell ref="C140:F140"/>
    <mergeCell ref="C136:F136"/>
    <mergeCell ref="A134:F134"/>
    <mergeCell ref="C125:F125"/>
    <mergeCell ref="C121:F121"/>
    <mergeCell ref="A135:XFD135"/>
    <mergeCell ref="C127:F127"/>
    <mergeCell ref="A127:A129"/>
    <mergeCell ref="A130:XFD130"/>
    <mergeCell ref="B131:E131"/>
    <mergeCell ref="C65:F65"/>
    <mergeCell ref="C75:F75"/>
    <mergeCell ref="A62:XFD62"/>
    <mergeCell ref="A60:XFD60"/>
    <mergeCell ref="A65:A74"/>
    <mergeCell ref="A64:F64"/>
    <mergeCell ref="A75:A120"/>
    <mergeCell ref="A121:A122"/>
    <mergeCell ref="A123:A124"/>
    <mergeCell ref="A125:A126"/>
    <mergeCell ref="C123:F123"/>
    <mergeCell ref="C57:F57"/>
    <mergeCell ref="B61:F61"/>
    <mergeCell ref="B59:E59"/>
    <mergeCell ref="A57:A58"/>
    <mergeCell ref="A63:F63"/>
    <mergeCell ref="A1:F1"/>
    <mergeCell ref="A19:A20"/>
    <mergeCell ref="B5:F5"/>
    <mergeCell ref="A7:F9"/>
    <mergeCell ref="A11:A12"/>
    <mergeCell ref="A13:A14"/>
    <mergeCell ref="A15:A16"/>
    <mergeCell ref="A17:A18"/>
    <mergeCell ref="C11:F11"/>
    <mergeCell ref="C13:F13"/>
    <mergeCell ref="A6:F6"/>
    <mergeCell ref="A21:XFD21"/>
    <mergeCell ref="C15:F15"/>
    <mergeCell ref="C17:F17"/>
    <mergeCell ref="C19:F19"/>
    <mergeCell ref="A39:A41"/>
    <mergeCell ref="A34:XFD34"/>
    <mergeCell ref="C26:F26"/>
    <mergeCell ref="C28:F28"/>
    <mergeCell ref="C30:F30"/>
    <mergeCell ref="C39:F39"/>
    <mergeCell ref="B35:E35"/>
    <mergeCell ref="A28:A29"/>
    <mergeCell ref="B22:E22"/>
    <mergeCell ref="B24:F24"/>
    <mergeCell ref="A36:XFD36"/>
    <mergeCell ref="A38:XFD38"/>
    <mergeCell ref="A30:A31"/>
    <mergeCell ref="A32:A33"/>
    <mergeCell ref="A25:F25"/>
    <mergeCell ref="C32:F32"/>
    <mergeCell ref="A26:A27"/>
    <mergeCell ref="C42:F42"/>
    <mergeCell ref="C49:F49"/>
    <mergeCell ref="C51:F51"/>
    <mergeCell ref="C53:F53"/>
    <mergeCell ref="C55:F55"/>
    <mergeCell ref="A44:XFD44"/>
    <mergeCell ref="A42:A43"/>
    <mergeCell ref="B45:E45"/>
    <mergeCell ref="A51:A52"/>
    <mergeCell ref="B47:F47"/>
    <mergeCell ref="A49:A50"/>
    <mergeCell ref="A53:A54"/>
  </mergeCells>
  <pageMargins left="0.70866141732283472" right="0.70866141732283472" top="0.74803149606299213" bottom="0.74803149606299213" header="0.31496062992125984" footer="0.31496062992125984"/>
  <pageSetup paperSize="9" scale="56" orientation="portrait" horizontalDpi="4294967293" verticalDpi="4294967293" r:id="rId1"/>
  <ignoredErrors>
    <ignoredError sqref="A2:F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zoomScaleNormal="100" zoomScaleSheetLayoutView="100" workbookViewId="0">
      <selection activeCell="B108" sqref="B108"/>
    </sheetView>
  </sheetViews>
  <sheetFormatPr defaultColWidth="9.140625" defaultRowHeight="12.75"/>
  <cols>
    <col min="1" max="1" width="9.140625" style="261" bestFit="1" customWidth="1"/>
    <col min="2" max="2" width="62.7109375" style="194" customWidth="1"/>
    <col min="3" max="3" width="15.7109375" style="194" customWidth="1"/>
    <col min="4" max="4" width="15.7109375" style="97" customWidth="1"/>
    <col min="5" max="5" width="15.7109375" style="194" customWidth="1"/>
    <col min="6" max="6" width="15.7109375" style="184" customWidth="1"/>
    <col min="7" max="16384" width="9.140625" style="194"/>
  </cols>
  <sheetData>
    <row r="1" spans="1:6" ht="24.95" customHeight="1">
      <c r="A1" s="1206" t="s">
        <v>1129</v>
      </c>
      <c r="B1" s="1206"/>
      <c r="C1" s="1206"/>
      <c r="D1" s="1206"/>
      <c r="E1" s="1206"/>
      <c r="F1" s="1206"/>
    </row>
    <row r="2" spans="1:6" ht="24.95" customHeight="1">
      <c r="A2" s="197" t="s">
        <v>11</v>
      </c>
      <c r="B2" s="197" t="s">
        <v>12</v>
      </c>
      <c r="C2" s="386" t="s">
        <v>13</v>
      </c>
      <c r="D2" s="387" t="s">
        <v>22</v>
      </c>
      <c r="E2" s="386" t="s">
        <v>23</v>
      </c>
      <c r="F2" s="386" t="s">
        <v>24</v>
      </c>
    </row>
    <row r="3" spans="1:6" ht="24.95" customHeight="1">
      <c r="A3" s="12" t="s">
        <v>84</v>
      </c>
      <c r="B3" s="13" t="s">
        <v>85</v>
      </c>
      <c r="C3" s="13" t="s">
        <v>86</v>
      </c>
      <c r="D3" s="14" t="s">
        <v>87</v>
      </c>
      <c r="E3" s="13" t="s">
        <v>88</v>
      </c>
      <c r="F3" s="180" t="s">
        <v>89</v>
      </c>
    </row>
    <row r="4" spans="1:6" s="18" customFormat="1">
      <c r="A4" s="178"/>
      <c r="B4" s="36"/>
      <c r="C4" s="37"/>
      <c r="D4" s="123"/>
      <c r="E4" s="37"/>
      <c r="F4" s="181"/>
    </row>
    <row r="5" spans="1:6" ht="15" customHeight="1">
      <c r="A5" s="15" t="s">
        <v>433</v>
      </c>
      <c r="B5" s="792" t="s">
        <v>1366</v>
      </c>
      <c r="C5" s="793"/>
      <c r="D5" s="793"/>
      <c r="E5" s="793"/>
      <c r="F5" s="794"/>
    </row>
    <row r="6" spans="1:6" s="55" customFormat="1">
      <c r="A6" s="177"/>
      <c r="B6" s="174"/>
      <c r="C6" s="174"/>
      <c r="D6" s="174"/>
      <c r="E6" s="174"/>
      <c r="F6" s="182"/>
    </row>
    <row r="7" spans="1:6" ht="15" customHeight="1">
      <c r="A7" s="186" t="s">
        <v>893</v>
      </c>
      <c r="B7" s="199" t="s">
        <v>195</v>
      </c>
      <c r="C7" s="199"/>
      <c r="D7" s="199"/>
      <c r="E7" s="199"/>
      <c r="F7" s="183"/>
    </row>
    <row r="8" spans="1:6">
      <c r="A8" s="1236"/>
      <c r="B8" s="1236"/>
      <c r="C8" s="1236"/>
      <c r="D8" s="1236"/>
      <c r="E8" s="1236"/>
      <c r="F8" s="1236"/>
    </row>
    <row r="9" spans="1:6" ht="97.5" customHeight="1">
      <c r="A9" s="853" t="s">
        <v>907</v>
      </c>
      <c r="B9" s="343" t="s">
        <v>1436</v>
      </c>
      <c r="C9" s="950"/>
      <c r="D9" s="951"/>
      <c r="E9" s="951"/>
      <c r="F9" s="952"/>
    </row>
    <row r="10" spans="1:6" ht="20.100000000000001" customHeight="1">
      <c r="A10" s="854"/>
      <c r="B10" s="104" t="s">
        <v>1176</v>
      </c>
      <c r="C10" s="363" t="s">
        <v>897</v>
      </c>
      <c r="D10" s="96">
        <v>20</v>
      </c>
      <c r="E10" s="16"/>
      <c r="F10" s="66">
        <f>D10*E10</f>
        <v>0</v>
      </c>
    </row>
    <row r="11" spans="1:6" s="348" customFormat="1" ht="20.100000000000001" customHeight="1">
      <c r="A11" s="854"/>
      <c r="B11" s="368" t="s">
        <v>1177</v>
      </c>
      <c r="C11" s="402" t="s">
        <v>897</v>
      </c>
      <c r="D11" s="96">
        <v>5</v>
      </c>
      <c r="E11" s="16"/>
      <c r="F11" s="66">
        <f>D11*E11</f>
        <v>0</v>
      </c>
    </row>
    <row r="12" spans="1:6" ht="135.75" customHeight="1">
      <c r="A12" s="853" t="s">
        <v>908</v>
      </c>
      <c r="B12" s="104" t="s">
        <v>909</v>
      </c>
      <c r="C12" s="1237"/>
      <c r="D12" s="1238"/>
      <c r="E12" s="1238"/>
      <c r="F12" s="1239"/>
    </row>
    <row r="13" spans="1:6" ht="20.100000000000001" customHeight="1">
      <c r="A13" s="854"/>
      <c r="B13" s="104" t="s">
        <v>910</v>
      </c>
      <c r="C13" s="1240"/>
      <c r="D13" s="1241"/>
      <c r="E13" s="1241"/>
      <c r="F13" s="1242"/>
    </row>
    <row r="14" spans="1:6" ht="20.100000000000001" customHeight="1">
      <c r="A14" s="854"/>
      <c r="B14" s="104" t="s">
        <v>911</v>
      </c>
      <c r="C14" s="1240"/>
      <c r="D14" s="1241"/>
      <c r="E14" s="1241"/>
      <c r="F14" s="1242"/>
    </row>
    <row r="15" spans="1:6" ht="20.100000000000001" customHeight="1">
      <c r="A15" s="854"/>
      <c r="B15" s="104" t="s">
        <v>912</v>
      </c>
      <c r="C15" s="1240"/>
      <c r="D15" s="1241"/>
      <c r="E15" s="1241"/>
      <c r="F15" s="1242"/>
    </row>
    <row r="16" spans="1:6" ht="20.100000000000001" customHeight="1">
      <c r="A16" s="854"/>
      <c r="B16" s="104" t="s">
        <v>913</v>
      </c>
      <c r="C16" s="1243"/>
      <c r="D16" s="1244"/>
      <c r="E16" s="1244"/>
      <c r="F16" s="1245"/>
    </row>
    <row r="17" spans="1:6" ht="20.100000000000001" customHeight="1">
      <c r="A17" s="855"/>
      <c r="B17" s="104" t="s">
        <v>1259</v>
      </c>
      <c r="C17" s="200" t="s">
        <v>897</v>
      </c>
      <c r="D17" s="175">
        <v>550</v>
      </c>
      <c r="E17" s="16"/>
      <c r="F17" s="196">
        <f>D17*E17</f>
        <v>0</v>
      </c>
    </row>
    <row r="18" spans="1:6" ht="121.5" customHeight="1">
      <c r="A18" s="853" t="s">
        <v>918</v>
      </c>
      <c r="B18" s="104" t="s">
        <v>914</v>
      </c>
      <c r="C18" s="903"/>
      <c r="D18" s="904"/>
      <c r="E18" s="904"/>
      <c r="F18" s="905"/>
    </row>
    <row r="19" spans="1:6" s="261" customFormat="1" ht="20.100000000000001" customHeight="1">
      <c r="A19" s="854"/>
      <c r="B19" s="104" t="s">
        <v>915</v>
      </c>
      <c r="C19" s="906"/>
      <c r="D19" s="907"/>
      <c r="E19" s="907"/>
      <c r="F19" s="908"/>
    </row>
    <row r="20" spans="1:6" s="261" customFormat="1" ht="20.100000000000001" customHeight="1">
      <c r="A20" s="854"/>
      <c r="B20" s="104" t="s">
        <v>916</v>
      </c>
      <c r="C20" s="906"/>
      <c r="D20" s="907"/>
      <c r="E20" s="907"/>
      <c r="F20" s="908"/>
    </row>
    <row r="21" spans="1:6" s="261" customFormat="1" ht="20.100000000000001" customHeight="1">
      <c r="A21" s="854"/>
      <c r="B21" s="104" t="s">
        <v>917</v>
      </c>
      <c r="C21" s="909"/>
      <c r="D21" s="910"/>
      <c r="E21" s="910"/>
      <c r="F21" s="911"/>
    </row>
    <row r="22" spans="1:6" s="261" customFormat="1" ht="20.100000000000001" customHeight="1">
      <c r="A22" s="855"/>
      <c r="B22" s="104" t="s">
        <v>1259</v>
      </c>
      <c r="C22" s="357" t="s">
        <v>897</v>
      </c>
      <c r="D22" s="124">
        <v>280</v>
      </c>
      <c r="E22" s="120"/>
      <c r="F22" s="218">
        <f>D22*E22</f>
        <v>0</v>
      </c>
    </row>
    <row r="23" spans="1:6" ht="54" customHeight="1">
      <c r="A23" s="888" t="s">
        <v>921</v>
      </c>
      <c r="B23" s="104" t="s">
        <v>919</v>
      </c>
      <c r="C23" s="950"/>
      <c r="D23" s="951"/>
      <c r="E23" s="951"/>
      <c r="F23" s="952"/>
    </row>
    <row r="24" spans="1:6" ht="20.100000000000001" customHeight="1">
      <c r="A24" s="888"/>
      <c r="B24" s="104" t="s">
        <v>1259</v>
      </c>
      <c r="C24" s="357" t="s">
        <v>897</v>
      </c>
      <c r="D24" s="124">
        <v>600</v>
      </c>
      <c r="E24" s="120"/>
      <c r="F24" s="66">
        <f>D24*E24</f>
        <v>0</v>
      </c>
    </row>
    <row r="25" spans="1:6" ht="96.75" customHeight="1">
      <c r="A25" s="888" t="s">
        <v>922</v>
      </c>
      <c r="B25" s="104" t="s">
        <v>920</v>
      </c>
      <c r="C25" s="950"/>
      <c r="D25" s="951"/>
      <c r="E25" s="951"/>
      <c r="F25" s="952"/>
    </row>
    <row r="26" spans="1:6" ht="20.100000000000001" customHeight="1">
      <c r="A26" s="888"/>
      <c r="B26" s="104" t="s">
        <v>1259</v>
      </c>
      <c r="C26" s="357" t="s">
        <v>897</v>
      </c>
      <c r="D26" s="124">
        <v>700</v>
      </c>
      <c r="E26" s="120"/>
      <c r="F26" s="66">
        <f>D26*E26</f>
        <v>0</v>
      </c>
    </row>
    <row r="27" spans="1:6" ht="96.75" customHeight="1">
      <c r="A27" s="916" t="s">
        <v>923</v>
      </c>
      <c r="B27" s="104" t="s">
        <v>925</v>
      </c>
      <c r="C27" s="950"/>
      <c r="D27" s="951"/>
      <c r="E27" s="951"/>
      <c r="F27" s="952"/>
    </row>
    <row r="28" spans="1:6" s="261" customFormat="1" ht="20.100000000000001" customHeight="1">
      <c r="A28" s="888"/>
      <c r="B28" s="104" t="s">
        <v>924</v>
      </c>
      <c r="C28" s="357" t="s">
        <v>897</v>
      </c>
      <c r="D28" s="124">
        <v>20</v>
      </c>
      <c r="E28" s="120"/>
      <c r="F28" s="66">
        <f>D28*E28</f>
        <v>0</v>
      </c>
    </row>
    <row r="29" spans="1:6" ht="69.75" customHeight="1">
      <c r="A29" s="916" t="s">
        <v>926</v>
      </c>
      <c r="B29" s="368" t="s">
        <v>928</v>
      </c>
      <c r="C29" s="950"/>
      <c r="D29" s="951"/>
      <c r="E29" s="951"/>
      <c r="F29" s="952"/>
    </row>
    <row r="30" spans="1:6" s="261" customFormat="1" ht="20.100000000000001" customHeight="1">
      <c r="A30" s="888"/>
      <c r="B30" s="104" t="s">
        <v>875</v>
      </c>
      <c r="C30" s="357" t="s">
        <v>136</v>
      </c>
      <c r="D30" s="124">
        <v>1</v>
      </c>
      <c r="E30" s="120"/>
      <c r="F30" s="66">
        <f>D30*E30</f>
        <v>0</v>
      </c>
    </row>
    <row r="31" spans="1:6" ht="54" customHeight="1">
      <c r="A31" s="916" t="s">
        <v>927</v>
      </c>
      <c r="B31" s="343" t="s">
        <v>1156</v>
      </c>
      <c r="C31" s="950"/>
      <c r="D31" s="951"/>
      <c r="E31" s="951"/>
      <c r="F31" s="952"/>
    </row>
    <row r="32" spans="1:6" ht="20.100000000000001" customHeight="1">
      <c r="A32" s="888"/>
      <c r="B32" s="104" t="s">
        <v>1259</v>
      </c>
      <c r="C32" s="200" t="s">
        <v>1061</v>
      </c>
      <c r="D32" s="124">
        <v>50</v>
      </c>
      <c r="E32" s="16"/>
      <c r="F32" s="66">
        <f>D32*E32</f>
        <v>0</v>
      </c>
    </row>
    <row r="33" spans="1:12" ht="97.5" customHeight="1">
      <c r="A33" s="916" t="s">
        <v>929</v>
      </c>
      <c r="B33" s="106" t="s">
        <v>997</v>
      </c>
      <c r="C33" s="950"/>
      <c r="D33" s="951"/>
      <c r="E33" s="951"/>
      <c r="F33" s="952"/>
    </row>
    <row r="34" spans="1:12" ht="20.100000000000001" customHeight="1">
      <c r="A34" s="888"/>
      <c r="B34" s="104" t="s">
        <v>1259</v>
      </c>
      <c r="C34" s="200" t="s">
        <v>897</v>
      </c>
      <c r="D34" s="124">
        <v>550</v>
      </c>
      <c r="E34" s="16"/>
      <c r="F34" s="66">
        <f>D34*E34</f>
        <v>0</v>
      </c>
    </row>
    <row r="35" spans="1:12" s="55" customFormat="1">
      <c r="A35" s="1247"/>
      <c r="B35" s="1247"/>
      <c r="C35" s="1247"/>
      <c r="D35" s="1247"/>
      <c r="E35" s="1247"/>
      <c r="F35" s="1247"/>
    </row>
    <row r="36" spans="1:12" ht="15" customHeight="1">
      <c r="A36" s="186" t="s">
        <v>893</v>
      </c>
      <c r="B36" s="199" t="s">
        <v>933</v>
      </c>
      <c r="C36" s="199"/>
      <c r="D36" s="199"/>
      <c r="E36" s="199"/>
      <c r="F36" s="176">
        <f>SUM(F9:F34)</f>
        <v>0</v>
      </c>
    </row>
    <row r="37" spans="1:12" s="1246" customFormat="1" ht="12.75" customHeight="1"/>
    <row r="38" spans="1:12" s="215" customFormat="1" ht="15" customHeight="1">
      <c r="A38" s="15" t="s">
        <v>433</v>
      </c>
      <c r="B38" s="792" t="s">
        <v>930</v>
      </c>
      <c r="C38" s="793"/>
      <c r="D38" s="793"/>
      <c r="E38" s="794"/>
      <c r="F38" s="41">
        <f>F36</f>
        <v>0</v>
      </c>
      <c r="G38" s="194"/>
      <c r="H38" s="194"/>
      <c r="I38" s="194"/>
      <c r="J38" s="194"/>
      <c r="K38" s="194"/>
      <c r="L38" s="194"/>
    </row>
    <row r="39" spans="1:12" s="215" customFormat="1">
      <c r="A39" s="1248"/>
      <c r="B39" s="1248"/>
      <c r="C39" s="1248"/>
      <c r="D39" s="1248"/>
      <c r="E39" s="1248"/>
      <c r="F39" s="1248"/>
      <c r="G39" s="193"/>
      <c r="H39" s="193"/>
      <c r="I39" s="193"/>
      <c r="J39" s="193"/>
      <c r="K39" s="193"/>
      <c r="L39" s="193"/>
    </row>
    <row r="40" spans="1:12" s="177" customFormat="1" ht="15" customHeight="1">
      <c r="A40" s="15" t="s">
        <v>434</v>
      </c>
      <c r="B40" s="1203" t="s">
        <v>931</v>
      </c>
      <c r="C40" s="1204"/>
      <c r="D40" s="1204"/>
      <c r="E40" s="1204"/>
      <c r="F40" s="1205"/>
    </row>
    <row r="41" spans="1:12">
      <c r="A41" s="873"/>
      <c r="B41" s="842"/>
      <c r="C41" s="842"/>
      <c r="D41" s="842"/>
      <c r="E41" s="842"/>
      <c r="F41" s="843"/>
    </row>
    <row r="42" spans="1:12" ht="183.75" customHeight="1">
      <c r="A42" s="1252" t="s">
        <v>1309</v>
      </c>
      <c r="B42" s="1253"/>
      <c r="C42" s="1253"/>
      <c r="D42" s="1253"/>
      <c r="E42" s="1253"/>
      <c r="F42" s="1254"/>
    </row>
    <row r="43" spans="1:12">
      <c r="A43" s="873"/>
      <c r="B43" s="842"/>
      <c r="C43" s="842"/>
      <c r="D43" s="842"/>
      <c r="E43" s="842"/>
      <c r="F43" s="843"/>
    </row>
    <row r="44" spans="1:12" ht="15" customHeight="1">
      <c r="A44" s="186" t="s">
        <v>894</v>
      </c>
      <c r="B44" s="199" t="s">
        <v>932</v>
      </c>
      <c r="C44" s="199"/>
      <c r="D44" s="199"/>
      <c r="E44" s="199"/>
      <c r="F44" s="183"/>
    </row>
    <row r="45" spans="1:12">
      <c r="A45" s="1236"/>
      <c r="B45" s="1236"/>
      <c r="C45" s="1236"/>
      <c r="D45" s="1236"/>
      <c r="E45" s="1236"/>
      <c r="F45" s="1236"/>
    </row>
    <row r="46" spans="1:12" ht="117" customHeight="1">
      <c r="A46" s="819" t="s">
        <v>934</v>
      </c>
      <c r="B46" s="368" t="s">
        <v>1435</v>
      </c>
      <c r="C46" s="873"/>
      <c r="D46" s="842"/>
      <c r="E46" s="842"/>
      <c r="F46" s="843"/>
    </row>
    <row r="47" spans="1:12" ht="20.100000000000001" customHeight="1">
      <c r="A47" s="901"/>
      <c r="B47" s="558" t="s">
        <v>1176</v>
      </c>
      <c r="C47" s="200" t="s">
        <v>897</v>
      </c>
      <c r="D47" s="96">
        <v>1650</v>
      </c>
      <c r="E47" s="16"/>
      <c r="F47" s="66">
        <f>D47*E47</f>
        <v>0</v>
      </c>
    </row>
    <row r="48" spans="1:12" s="348" customFormat="1" ht="20.100000000000001" customHeight="1">
      <c r="A48" s="820"/>
      <c r="B48" s="558" t="s">
        <v>1177</v>
      </c>
      <c r="C48" s="357" t="s">
        <v>897</v>
      </c>
      <c r="D48" s="96">
        <v>300</v>
      </c>
      <c r="E48" s="369"/>
      <c r="F48" s="66">
        <f>D48*E48</f>
        <v>0</v>
      </c>
    </row>
    <row r="49" spans="1:6" ht="27.75" customHeight="1">
      <c r="A49" s="819" t="s">
        <v>936</v>
      </c>
      <c r="B49" s="306" t="s">
        <v>1195</v>
      </c>
      <c r="C49" s="873"/>
      <c r="D49" s="842"/>
      <c r="E49" s="842"/>
      <c r="F49" s="843"/>
    </row>
    <row r="50" spans="1:6" ht="20.100000000000001" customHeight="1">
      <c r="A50" s="820"/>
      <c r="B50" s="118" t="s">
        <v>1256</v>
      </c>
      <c r="C50" s="200" t="s">
        <v>0</v>
      </c>
      <c r="D50" s="124">
        <v>93</v>
      </c>
      <c r="E50" s="16"/>
      <c r="F50" s="66">
        <f>D50*E50</f>
        <v>0</v>
      </c>
    </row>
    <row r="51" spans="1:6" ht="54" customHeight="1">
      <c r="A51" s="819" t="s">
        <v>937</v>
      </c>
      <c r="B51" s="306" t="s">
        <v>935</v>
      </c>
      <c r="C51" s="1249"/>
      <c r="D51" s="1250"/>
      <c r="E51" s="1250"/>
      <c r="F51" s="1251"/>
    </row>
    <row r="52" spans="1:6" ht="20.100000000000001" customHeight="1">
      <c r="A52" s="820"/>
      <c r="B52" s="118" t="s">
        <v>663</v>
      </c>
      <c r="C52" s="200" t="s">
        <v>4</v>
      </c>
      <c r="D52" s="124">
        <v>330</v>
      </c>
      <c r="E52" s="16"/>
      <c r="F52" s="196">
        <f>D52*E52</f>
        <v>0</v>
      </c>
    </row>
    <row r="53" spans="1:6" s="923" customFormat="1"/>
    <row r="54" spans="1:6" ht="15" customHeight="1">
      <c r="A54" s="189" t="s">
        <v>894</v>
      </c>
      <c r="B54" s="1232" t="s">
        <v>932</v>
      </c>
      <c r="C54" s="1232"/>
      <c r="D54" s="1232"/>
      <c r="E54" s="1232"/>
      <c r="F54" s="176">
        <f>SUM(F46:F52)</f>
        <v>0</v>
      </c>
    </row>
    <row r="55" spans="1:6" s="923" customFormat="1"/>
    <row r="56" spans="1:6" ht="15" customHeight="1">
      <c r="A56" s="189" t="s">
        <v>895</v>
      </c>
      <c r="B56" s="1233" t="s">
        <v>938</v>
      </c>
      <c r="C56" s="1234"/>
      <c r="D56" s="1234"/>
      <c r="E56" s="1234"/>
      <c r="F56" s="1235"/>
    </row>
    <row r="57" spans="1:6" s="923" customFormat="1"/>
    <row r="58" spans="1:6" ht="209.25" customHeight="1">
      <c r="A58" s="819" t="s">
        <v>939</v>
      </c>
      <c r="B58" s="104" t="s">
        <v>1310</v>
      </c>
      <c r="C58" s="873"/>
      <c r="D58" s="842"/>
      <c r="E58" s="842"/>
      <c r="F58" s="843"/>
    </row>
    <row r="59" spans="1:6" ht="20.100000000000001" customHeight="1">
      <c r="A59" s="901"/>
      <c r="B59" s="104" t="s">
        <v>875</v>
      </c>
      <c r="C59" s="114" t="s">
        <v>136</v>
      </c>
      <c r="D59" s="124">
        <v>2</v>
      </c>
      <c r="E59" s="16"/>
      <c r="F59" s="66">
        <f>D59*E59</f>
        <v>0</v>
      </c>
    </row>
    <row r="60" spans="1:6" ht="60" customHeight="1">
      <c r="A60" s="916" t="s">
        <v>940</v>
      </c>
      <c r="B60" s="104" t="s">
        <v>949</v>
      </c>
      <c r="C60" s="873"/>
      <c r="D60" s="842"/>
      <c r="E60" s="842"/>
      <c r="F60" s="843"/>
    </row>
    <row r="61" spans="1:6" ht="20.100000000000001" customHeight="1">
      <c r="A61" s="888"/>
      <c r="B61" s="118" t="s">
        <v>950</v>
      </c>
      <c r="C61" s="200" t="s">
        <v>897</v>
      </c>
      <c r="D61" s="124">
        <v>70</v>
      </c>
      <c r="E61" s="16"/>
      <c r="F61" s="66">
        <f>D61*E61</f>
        <v>0</v>
      </c>
    </row>
    <row r="62" spans="1:6" ht="42" customHeight="1">
      <c r="A62" s="916" t="s">
        <v>941</v>
      </c>
      <c r="B62" s="106" t="s">
        <v>947</v>
      </c>
      <c r="C62" s="873"/>
      <c r="D62" s="842"/>
      <c r="E62" s="842"/>
      <c r="F62" s="843"/>
    </row>
    <row r="63" spans="1:6" ht="20.100000000000001" customHeight="1">
      <c r="A63" s="888"/>
      <c r="B63" s="118" t="s">
        <v>946</v>
      </c>
      <c r="C63" s="200" t="s">
        <v>897</v>
      </c>
      <c r="D63" s="124">
        <v>165</v>
      </c>
      <c r="E63" s="16"/>
      <c r="F63" s="66">
        <f>D63*E63</f>
        <v>0</v>
      </c>
    </row>
    <row r="64" spans="1:6" ht="54.75" customHeight="1">
      <c r="A64" s="916" t="s">
        <v>942</v>
      </c>
      <c r="B64" s="104" t="s">
        <v>948</v>
      </c>
      <c r="C64" s="873"/>
      <c r="D64" s="842"/>
      <c r="E64" s="842"/>
      <c r="F64" s="843"/>
    </row>
    <row r="65" spans="1:6" ht="20.100000000000001" customHeight="1">
      <c r="A65" s="888"/>
      <c r="B65" s="118" t="s">
        <v>946</v>
      </c>
      <c r="C65" s="200" t="s">
        <v>897</v>
      </c>
      <c r="D65" s="124">
        <v>100</v>
      </c>
      <c r="E65" s="16"/>
      <c r="F65" s="66">
        <f>D65*E65</f>
        <v>0</v>
      </c>
    </row>
    <row r="66" spans="1:6" ht="55.5" customHeight="1">
      <c r="A66" s="916" t="s">
        <v>943</v>
      </c>
      <c r="B66" s="104" t="s">
        <v>945</v>
      </c>
      <c r="C66" s="873"/>
      <c r="D66" s="842"/>
      <c r="E66" s="842"/>
      <c r="F66" s="843"/>
    </row>
    <row r="67" spans="1:6" ht="20.100000000000001" customHeight="1">
      <c r="A67" s="888"/>
      <c r="B67" s="118" t="s">
        <v>946</v>
      </c>
      <c r="C67" s="200" t="s">
        <v>897</v>
      </c>
      <c r="D67" s="73">
        <v>2220</v>
      </c>
      <c r="E67" s="16"/>
      <c r="F67" s="66">
        <f>D67*E67</f>
        <v>0</v>
      </c>
    </row>
    <row r="68" spans="1:6" ht="71.25" customHeight="1">
      <c r="A68" s="916" t="s">
        <v>944</v>
      </c>
      <c r="B68" s="104" t="s">
        <v>951</v>
      </c>
      <c r="C68" s="873"/>
      <c r="D68" s="842"/>
      <c r="E68" s="842"/>
      <c r="F68" s="843"/>
    </row>
    <row r="69" spans="1:6" ht="20.100000000000001" customHeight="1">
      <c r="A69" s="888"/>
      <c r="B69" s="104" t="s">
        <v>1259</v>
      </c>
      <c r="C69" s="200" t="s">
        <v>897</v>
      </c>
      <c r="D69" s="73">
        <v>2555</v>
      </c>
      <c r="E69" s="16"/>
      <c r="F69" s="66">
        <f>D69*E69</f>
        <v>0</v>
      </c>
    </row>
    <row r="70" spans="1:6" ht="45" customHeight="1">
      <c r="A70" s="916" t="s">
        <v>952</v>
      </c>
      <c r="B70" s="104" t="s">
        <v>1193</v>
      </c>
      <c r="C70" s="873"/>
      <c r="D70" s="842"/>
      <c r="E70" s="842"/>
      <c r="F70" s="843"/>
    </row>
    <row r="71" spans="1:6" ht="20.100000000000001" customHeight="1">
      <c r="A71" s="888"/>
      <c r="B71" s="104" t="s">
        <v>1259</v>
      </c>
      <c r="C71" s="200" t="s">
        <v>897</v>
      </c>
      <c r="D71" s="124">
        <v>150</v>
      </c>
      <c r="E71" s="16"/>
      <c r="F71" s="66">
        <f>D71*E71</f>
        <v>0</v>
      </c>
    </row>
    <row r="72" spans="1:6" ht="46.5" customHeight="1">
      <c r="A72" s="916" t="s">
        <v>954</v>
      </c>
      <c r="B72" s="104" t="s">
        <v>953</v>
      </c>
      <c r="C72" s="873"/>
      <c r="D72" s="842"/>
      <c r="E72" s="842"/>
      <c r="F72" s="843"/>
    </row>
    <row r="73" spans="1:6" ht="20.100000000000001" customHeight="1">
      <c r="A73" s="888"/>
      <c r="B73" s="104" t="s">
        <v>1259</v>
      </c>
      <c r="C73" s="200" t="s">
        <v>897</v>
      </c>
      <c r="D73" s="124">
        <v>80</v>
      </c>
      <c r="E73" s="16"/>
      <c r="F73" s="66">
        <f>D73*E73</f>
        <v>0</v>
      </c>
    </row>
    <row r="74" spans="1:6" ht="96.75" customHeight="1">
      <c r="A74" s="916" t="s">
        <v>956</v>
      </c>
      <c r="B74" s="104" t="s">
        <v>955</v>
      </c>
      <c r="C74" s="873"/>
      <c r="D74" s="842"/>
      <c r="E74" s="842"/>
      <c r="F74" s="843"/>
    </row>
    <row r="75" spans="1:6" ht="20.100000000000001" customHeight="1">
      <c r="A75" s="888"/>
      <c r="B75" s="118" t="s">
        <v>875</v>
      </c>
      <c r="C75" s="200" t="s">
        <v>136</v>
      </c>
      <c r="D75" s="124">
        <v>11</v>
      </c>
      <c r="E75" s="16"/>
      <c r="F75" s="66">
        <f>D75*E75</f>
        <v>0</v>
      </c>
    </row>
    <row r="76" spans="1:6" ht="57" customHeight="1">
      <c r="A76" s="916" t="s">
        <v>957</v>
      </c>
      <c r="B76" s="104" t="s">
        <v>1196</v>
      </c>
      <c r="C76" s="873"/>
      <c r="D76" s="842"/>
      <c r="E76" s="842"/>
      <c r="F76" s="843"/>
    </row>
    <row r="77" spans="1:6" ht="20.100000000000001" customHeight="1">
      <c r="A77" s="888"/>
      <c r="B77" s="118" t="s">
        <v>663</v>
      </c>
      <c r="C77" s="200" t="s">
        <v>4</v>
      </c>
      <c r="D77" s="124">
        <v>10</v>
      </c>
      <c r="E77" s="16"/>
      <c r="F77" s="66">
        <f>D77*E77</f>
        <v>0</v>
      </c>
    </row>
    <row r="78" spans="1:6" ht="74.25" customHeight="1">
      <c r="A78" s="916" t="s">
        <v>958</v>
      </c>
      <c r="B78" s="104" t="s">
        <v>1209</v>
      </c>
      <c r="C78" s="873"/>
      <c r="D78" s="842"/>
      <c r="E78" s="842"/>
      <c r="F78" s="843"/>
    </row>
    <row r="79" spans="1:6" ht="20.100000000000001" customHeight="1">
      <c r="A79" s="888"/>
      <c r="B79" s="118" t="s">
        <v>875</v>
      </c>
      <c r="C79" s="200" t="s">
        <v>136</v>
      </c>
      <c r="D79" s="124">
        <v>4</v>
      </c>
      <c r="E79" s="16"/>
      <c r="F79" s="66">
        <f>D79*E79</f>
        <v>0</v>
      </c>
    </row>
    <row r="80" spans="1:6" ht="79.5" customHeight="1">
      <c r="A80" s="916" t="s">
        <v>959</v>
      </c>
      <c r="B80" s="106" t="s">
        <v>1210</v>
      </c>
      <c r="C80" s="873"/>
      <c r="D80" s="842"/>
      <c r="E80" s="842"/>
      <c r="F80" s="843"/>
    </row>
    <row r="81" spans="1:6" ht="20.100000000000001" customHeight="1">
      <c r="A81" s="888"/>
      <c r="B81" s="118" t="s">
        <v>875</v>
      </c>
      <c r="C81" s="200" t="s">
        <v>136</v>
      </c>
      <c r="D81" s="124">
        <v>28</v>
      </c>
      <c r="E81" s="16"/>
      <c r="F81" s="66">
        <f>D81*E81</f>
        <v>0</v>
      </c>
    </row>
    <row r="82" spans="1:6" ht="64.5" customHeight="1">
      <c r="A82" s="916" t="s">
        <v>960</v>
      </c>
      <c r="B82" s="104" t="s">
        <v>1197</v>
      </c>
      <c r="C82" s="873"/>
      <c r="D82" s="842"/>
      <c r="E82" s="842"/>
      <c r="F82" s="843"/>
    </row>
    <row r="83" spans="1:6" ht="20.100000000000001" customHeight="1">
      <c r="A83" s="888"/>
      <c r="B83" s="118" t="s">
        <v>875</v>
      </c>
      <c r="C83" s="200" t="s">
        <v>136</v>
      </c>
      <c r="D83" s="124">
        <v>9</v>
      </c>
      <c r="E83" s="16"/>
      <c r="F83" s="66">
        <f>D83*E83</f>
        <v>0</v>
      </c>
    </row>
    <row r="84" spans="1:6" ht="67.5" customHeight="1">
      <c r="A84" s="916" t="s">
        <v>961</v>
      </c>
      <c r="B84" s="104" t="s">
        <v>1198</v>
      </c>
      <c r="C84" s="1259"/>
      <c r="D84" s="1260"/>
      <c r="E84" s="1260"/>
      <c r="F84" s="1261"/>
    </row>
    <row r="85" spans="1:6" ht="20.100000000000001" customHeight="1">
      <c r="A85" s="888"/>
      <c r="B85" s="118" t="s">
        <v>875</v>
      </c>
      <c r="C85" s="200" t="s">
        <v>136</v>
      </c>
      <c r="D85" s="124">
        <v>2</v>
      </c>
      <c r="E85" s="16"/>
      <c r="F85" s="66">
        <f>D85*E85</f>
        <v>0</v>
      </c>
    </row>
    <row r="86" spans="1:6" ht="60" customHeight="1">
      <c r="A86" s="916" t="s">
        <v>962</v>
      </c>
      <c r="B86" s="104" t="s">
        <v>1199</v>
      </c>
      <c r="C86" s="873"/>
      <c r="D86" s="842"/>
      <c r="E86" s="842"/>
      <c r="F86" s="843"/>
    </row>
    <row r="87" spans="1:6" ht="20.100000000000001" customHeight="1">
      <c r="A87" s="888"/>
      <c r="B87" s="118" t="s">
        <v>875</v>
      </c>
      <c r="C87" s="200" t="s">
        <v>136</v>
      </c>
      <c r="D87" s="124">
        <v>393</v>
      </c>
      <c r="E87" s="16"/>
      <c r="F87" s="66">
        <f>D87*E87</f>
        <v>0</v>
      </c>
    </row>
    <row r="88" spans="1:6" ht="95.25" customHeight="1">
      <c r="A88" s="916" t="s">
        <v>963</v>
      </c>
      <c r="B88" s="104" t="s">
        <v>1200</v>
      </c>
      <c r="C88" s="873"/>
      <c r="D88" s="842"/>
      <c r="E88" s="842"/>
      <c r="F88" s="843"/>
    </row>
    <row r="89" spans="1:6" ht="20.100000000000001" customHeight="1">
      <c r="A89" s="888"/>
      <c r="B89" s="118" t="s">
        <v>663</v>
      </c>
      <c r="C89" s="200" t="s">
        <v>4</v>
      </c>
      <c r="D89" s="124">
        <v>236</v>
      </c>
      <c r="E89" s="16"/>
      <c r="F89" s="66">
        <f>D89*E89</f>
        <v>0</v>
      </c>
    </row>
    <row r="90" spans="1:6" ht="90" customHeight="1">
      <c r="A90" s="916" t="s">
        <v>964</v>
      </c>
      <c r="B90" s="104" t="s">
        <v>1201</v>
      </c>
      <c r="C90" s="873"/>
      <c r="D90" s="842"/>
      <c r="E90" s="842"/>
      <c r="F90" s="843"/>
    </row>
    <row r="91" spans="1:6" ht="20.100000000000001" customHeight="1">
      <c r="A91" s="888"/>
      <c r="B91" s="118" t="s">
        <v>663</v>
      </c>
      <c r="C91" s="200" t="s">
        <v>4</v>
      </c>
      <c r="D91" s="124">
        <v>123</v>
      </c>
      <c r="E91" s="16"/>
      <c r="F91" s="66">
        <f>D91*E91</f>
        <v>0</v>
      </c>
    </row>
    <row r="92" spans="1:6" ht="97.5" customHeight="1">
      <c r="A92" s="916" t="s">
        <v>965</v>
      </c>
      <c r="B92" s="353" t="s">
        <v>1528</v>
      </c>
      <c r="C92" s="873"/>
      <c r="D92" s="842"/>
      <c r="E92" s="842"/>
      <c r="F92" s="843"/>
    </row>
    <row r="93" spans="1:6" ht="20.100000000000001" customHeight="1">
      <c r="A93" s="888"/>
      <c r="B93" s="118" t="s">
        <v>663</v>
      </c>
      <c r="C93" s="200" t="s">
        <v>4</v>
      </c>
      <c r="D93" s="124">
        <v>179</v>
      </c>
      <c r="E93" s="16"/>
      <c r="F93" s="66">
        <f>D93*E93</f>
        <v>0</v>
      </c>
    </row>
    <row r="94" spans="1:6" ht="92.25" customHeight="1">
      <c r="A94" s="916" t="s">
        <v>966</v>
      </c>
      <c r="B94" s="104" t="s">
        <v>998</v>
      </c>
      <c r="C94" s="873"/>
      <c r="D94" s="842"/>
      <c r="E94" s="842"/>
      <c r="F94" s="843"/>
    </row>
    <row r="95" spans="1:6" ht="20.100000000000001" customHeight="1">
      <c r="A95" s="888"/>
      <c r="B95" s="118" t="s">
        <v>663</v>
      </c>
      <c r="C95" s="200" t="s">
        <v>4</v>
      </c>
      <c r="D95" s="124">
        <v>57</v>
      </c>
      <c r="E95" s="16"/>
      <c r="F95" s="66">
        <f>D95*E95</f>
        <v>0</v>
      </c>
    </row>
    <row r="96" spans="1:6" ht="83.25" customHeight="1">
      <c r="A96" s="916" t="s">
        <v>967</v>
      </c>
      <c r="B96" s="106" t="s">
        <v>1202</v>
      </c>
      <c r="C96" s="873"/>
      <c r="D96" s="842"/>
      <c r="E96" s="842"/>
      <c r="F96" s="843"/>
    </row>
    <row r="97" spans="1:6" ht="20.100000000000001" customHeight="1">
      <c r="A97" s="888"/>
      <c r="B97" s="118" t="s">
        <v>663</v>
      </c>
      <c r="C97" s="200" t="s">
        <v>4</v>
      </c>
      <c r="D97" s="124">
        <v>115</v>
      </c>
      <c r="E97" s="16"/>
      <c r="F97" s="66">
        <f>D97*E97</f>
        <v>0</v>
      </c>
    </row>
    <row r="98" spans="1:6" ht="52.5" customHeight="1">
      <c r="A98" s="916" t="s">
        <v>968</v>
      </c>
      <c r="B98" s="104" t="s">
        <v>999</v>
      </c>
      <c r="C98" s="873"/>
      <c r="D98" s="842"/>
      <c r="E98" s="842"/>
      <c r="F98" s="843"/>
    </row>
    <row r="99" spans="1:6" ht="20.100000000000001" customHeight="1">
      <c r="A99" s="888"/>
      <c r="B99" s="118" t="s">
        <v>663</v>
      </c>
      <c r="C99" s="200" t="s">
        <v>4</v>
      </c>
      <c r="D99" s="124">
        <v>8</v>
      </c>
      <c r="E99" s="16"/>
      <c r="F99" s="66">
        <f>D99*E99</f>
        <v>0</v>
      </c>
    </row>
    <row r="100" spans="1:6" ht="82.5" customHeight="1">
      <c r="A100" s="916" t="s">
        <v>969</v>
      </c>
      <c r="B100" s="104" t="s">
        <v>1203</v>
      </c>
      <c r="C100" s="873"/>
      <c r="D100" s="842"/>
      <c r="E100" s="842"/>
      <c r="F100" s="843"/>
    </row>
    <row r="101" spans="1:6">
      <c r="A101" s="888"/>
      <c r="B101" s="112" t="s">
        <v>663</v>
      </c>
      <c r="C101" s="200" t="s">
        <v>4</v>
      </c>
      <c r="D101" s="124">
        <v>34</v>
      </c>
      <c r="E101" s="16"/>
      <c r="F101" s="66">
        <f>D101*E101</f>
        <v>0</v>
      </c>
    </row>
    <row r="102" spans="1:6" ht="65.25" customHeight="1">
      <c r="A102" s="916" t="s">
        <v>970</v>
      </c>
      <c r="B102" s="106" t="s">
        <v>1000</v>
      </c>
      <c r="C102" s="873"/>
      <c r="D102" s="842"/>
      <c r="E102" s="842"/>
      <c r="F102" s="843"/>
    </row>
    <row r="103" spans="1:6" ht="20.100000000000001" customHeight="1">
      <c r="A103" s="888"/>
      <c r="B103" s="118" t="s">
        <v>875</v>
      </c>
      <c r="C103" s="357" t="s">
        <v>136</v>
      </c>
      <c r="D103" s="124">
        <v>32</v>
      </c>
      <c r="E103" s="16"/>
      <c r="F103" s="66">
        <f>D103*E103</f>
        <v>0</v>
      </c>
    </row>
    <row r="104" spans="1:6" ht="58.5" customHeight="1">
      <c r="A104" s="916" t="s">
        <v>971</v>
      </c>
      <c r="B104" s="104" t="s">
        <v>1204</v>
      </c>
      <c r="C104" s="873"/>
      <c r="D104" s="842"/>
      <c r="E104" s="842"/>
      <c r="F104" s="843"/>
    </row>
    <row r="105" spans="1:6" ht="20.100000000000001" customHeight="1">
      <c r="A105" s="888"/>
      <c r="B105" s="118" t="s">
        <v>875</v>
      </c>
      <c r="C105" s="200" t="s">
        <v>136</v>
      </c>
      <c r="D105" s="124">
        <v>85</v>
      </c>
      <c r="E105" s="16"/>
      <c r="F105" s="66">
        <f>D105*E105</f>
        <v>0</v>
      </c>
    </row>
    <row r="106" spans="1:6" ht="95.25" customHeight="1">
      <c r="A106" s="916" t="s">
        <v>972</v>
      </c>
      <c r="B106" s="556" t="s">
        <v>1529</v>
      </c>
      <c r="C106" s="873"/>
      <c r="D106" s="842"/>
      <c r="E106" s="842"/>
      <c r="F106" s="843"/>
    </row>
    <row r="107" spans="1:6" ht="20.100000000000001" customHeight="1">
      <c r="A107" s="888"/>
      <c r="B107" s="104" t="s">
        <v>1259</v>
      </c>
      <c r="C107" s="200" t="s">
        <v>897</v>
      </c>
      <c r="D107" s="124">
        <v>2400</v>
      </c>
      <c r="E107" s="16"/>
      <c r="F107" s="66">
        <f>D107*E107</f>
        <v>0</v>
      </c>
    </row>
    <row r="108" spans="1:6" ht="67.5" customHeight="1">
      <c r="A108" s="916" t="s">
        <v>973</v>
      </c>
      <c r="B108" s="104" t="s">
        <v>974</v>
      </c>
      <c r="C108" s="873"/>
      <c r="D108" s="842"/>
      <c r="E108" s="842"/>
      <c r="F108" s="843"/>
    </row>
    <row r="109" spans="1:6" ht="20.100000000000001" customHeight="1">
      <c r="A109" s="888"/>
      <c r="B109" s="118" t="s">
        <v>875</v>
      </c>
      <c r="C109" s="200" t="s">
        <v>136</v>
      </c>
      <c r="D109" s="124">
        <v>1</v>
      </c>
      <c r="E109" s="16"/>
      <c r="F109" s="66">
        <f>D109*E109</f>
        <v>0</v>
      </c>
    </row>
    <row r="110" spans="1:6" ht="108.75" customHeight="1">
      <c r="A110" s="916" t="s">
        <v>975</v>
      </c>
      <c r="B110" s="104" t="s">
        <v>1194</v>
      </c>
      <c r="C110" s="873"/>
      <c r="D110" s="842"/>
      <c r="E110" s="842"/>
      <c r="F110" s="843"/>
    </row>
    <row r="111" spans="1:6" ht="20.100000000000001" customHeight="1">
      <c r="A111" s="888"/>
      <c r="B111" s="118" t="s">
        <v>875</v>
      </c>
      <c r="C111" s="200" t="s">
        <v>136</v>
      </c>
      <c r="D111" s="124">
        <v>1</v>
      </c>
      <c r="E111" s="16"/>
      <c r="F111" s="66">
        <f>D111*E111</f>
        <v>0</v>
      </c>
    </row>
    <row r="112" spans="1:6" ht="43.5" customHeight="1">
      <c r="A112" s="916" t="s">
        <v>976</v>
      </c>
      <c r="B112" s="106" t="s">
        <v>1205</v>
      </c>
      <c r="C112" s="873"/>
      <c r="D112" s="842"/>
      <c r="E112" s="842"/>
      <c r="F112" s="843"/>
    </row>
    <row r="113" spans="1:6" ht="20.100000000000001" customHeight="1">
      <c r="A113" s="888"/>
      <c r="B113" s="118" t="s">
        <v>875</v>
      </c>
      <c r="C113" s="200" t="s">
        <v>136</v>
      </c>
      <c r="D113" s="124">
        <v>1</v>
      </c>
      <c r="E113" s="16"/>
      <c r="F113" s="66">
        <f>D113*E113</f>
        <v>0</v>
      </c>
    </row>
    <row r="114" spans="1:6" ht="120.75" customHeight="1">
      <c r="A114" s="916" t="s">
        <v>977</v>
      </c>
      <c r="B114" s="106" t="s">
        <v>1206</v>
      </c>
      <c r="C114" s="873"/>
      <c r="D114" s="842"/>
      <c r="E114" s="842"/>
      <c r="F114" s="843"/>
    </row>
    <row r="115" spans="1:6" ht="20.100000000000001" customHeight="1">
      <c r="A115" s="888"/>
      <c r="B115" s="118" t="s">
        <v>875</v>
      </c>
      <c r="C115" s="200" t="s">
        <v>136</v>
      </c>
      <c r="D115" s="124">
        <v>1</v>
      </c>
      <c r="E115" s="16"/>
      <c r="F115" s="66">
        <f>D115*E115</f>
        <v>0</v>
      </c>
    </row>
    <row r="116" spans="1:6" ht="38.25">
      <c r="A116" s="916" t="s">
        <v>978</v>
      </c>
      <c r="B116" s="102" t="s">
        <v>1207</v>
      </c>
      <c r="C116" s="873"/>
      <c r="D116" s="842"/>
      <c r="E116" s="842"/>
      <c r="F116" s="843"/>
    </row>
    <row r="117" spans="1:6" ht="20.100000000000001" customHeight="1">
      <c r="A117" s="888"/>
      <c r="B117" s="118" t="s">
        <v>875</v>
      </c>
      <c r="C117" s="200" t="s">
        <v>136</v>
      </c>
      <c r="D117" s="124">
        <v>2</v>
      </c>
      <c r="E117" s="16"/>
      <c r="F117" s="66">
        <f>D117*E117</f>
        <v>0</v>
      </c>
    </row>
    <row r="118" spans="1:6" ht="38.25">
      <c r="A118" s="916" t="s">
        <v>979</v>
      </c>
      <c r="B118" s="102" t="s">
        <v>1207</v>
      </c>
      <c r="C118" s="873"/>
      <c r="D118" s="842"/>
      <c r="E118" s="842"/>
      <c r="F118" s="843"/>
    </row>
    <row r="119" spans="1:6" ht="20.100000000000001" customHeight="1">
      <c r="A119" s="888"/>
      <c r="B119" s="118" t="s">
        <v>875</v>
      </c>
      <c r="C119" s="200" t="s">
        <v>136</v>
      </c>
      <c r="D119" s="124">
        <v>2</v>
      </c>
      <c r="E119" s="16"/>
      <c r="F119" s="66">
        <f>D119*E119</f>
        <v>0</v>
      </c>
    </row>
    <row r="120" spans="1:6" ht="56.25" customHeight="1">
      <c r="A120" s="916" t="s">
        <v>980</v>
      </c>
      <c r="B120" s="353" t="s">
        <v>1208</v>
      </c>
      <c r="C120" s="873"/>
      <c r="D120" s="842"/>
      <c r="E120" s="842"/>
      <c r="F120" s="843"/>
    </row>
    <row r="121" spans="1:6" ht="20.100000000000001" customHeight="1">
      <c r="A121" s="888"/>
      <c r="B121" s="118" t="s">
        <v>875</v>
      </c>
      <c r="C121" s="200" t="s">
        <v>136</v>
      </c>
      <c r="D121" s="124">
        <v>9</v>
      </c>
      <c r="E121" s="16"/>
      <c r="F121" s="66">
        <f>D121*E121</f>
        <v>0</v>
      </c>
    </row>
    <row r="122" spans="1:6" s="923" customFormat="1"/>
    <row r="123" spans="1:6" ht="15" customHeight="1">
      <c r="A123" s="189" t="s">
        <v>895</v>
      </c>
      <c r="B123" s="1232" t="s">
        <v>981</v>
      </c>
      <c r="C123" s="1232"/>
      <c r="D123" s="1232"/>
      <c r="E123" s="1232"/>
      <c r="F123" s="176">
        <f>SUM(F57:F121)</f>
        <v>0</v>
      </c>
    </row>
    <row r="124" spans="1:6" s="18" customFormat="1">
      <c r="A124" s="179"/>
      <c r="B124" s="39"/>
      <c r="C124" s="40"/>
      <c r="D124" s="125"/>
      <c r="E124" s="40"/>
      <c r="F124" s="185"/>
    </row>
    <row r="125" spans="1:6" ht="15" customHeight="1">
      <c r="A125" s="186" t="s">
        <v>896</v>
      </c>
      <c r="B125" s="1233" t="s">
        <v>991</v>
      </c>
      <c r="C125" s="1234"/>
      <c r="D125" s="1234"/>
      <c r="E125" s="1234"/>
      <c r="F125" s="1235"/>
    </row>
    <row r="126" spans="1:6" s="18" customFormat="1">
      <c r="A126" s="179"/>
      <c r="B126" s="39"/>
      <c r="C126" s="40"/>
      <c r="D126" s="125"/>
      <c r="E126" s="40"/>
      <c r="F126" s="185"/>
    </row>
    <row r="127" spans="1:6" ht="27.75" customHeight="1">
      <c r="A127" s="853" t="s">
        <v>983</v>
      </c>
      <c r="B127" s="106" t="s">
        <v>982</v>
      </c>
      <c r="C127" s="873"/>
      <c r="D127" s="842"/>
      <c r="E127" s="842"/>
      <c r="F127" s="843"/>
    </row>
    <row r="128" spans="1:6" ht="20.100000000000001" customHeight="1">
      <c r="A128" s="820"/>
      <c r="B128" s="118" t="s">
        <v>875</v>
      </c>
      <c r="C128" s="200" t="s">
        <v>136</v>
      </c>
      <c r="D128" s="101">
        <v>1</v>
      </c>
      <c r="E128" s="16"/>
      <c r="F128" s="66">
        <f>D128*E128</f>
        <v>0</v>
      </c>
    </row>
    <row r="129" spans="1:7" ht="71.25" customHeight="1">
      <c r="A129" s="853" t="s">
        <v>984</v>
      </c>
      <c r="B129" s="557" t="s">
        <v>1157</v>
      </c>
      <c r="C129" s="873"/>
      <c r="D129" s="842"/>
      <c r="E129" s="842"/>
      <c r="F129" s="843"/>
    </row>
    <row r="130" spans="1:7" ht="20.100000000000001" customHeight="1">
      <c r="A130" s="855"/>
      <c r="B130" s="118" t="s">
        <v>875</v>
      </c>
      <c r="C130" s="357" t="s">
        <v>136</v>
      </c>
      <c r="D130" s="103">
        <v>1</v>
      </c>
      <c r="E130" s="16"/>
      <c r="F130" s="66">
        <f>D130*E130</f>
        <v>0</v>
      </c>
    </row>
    <row r="131" spans="1:7">
      <c r="A131" s="1255"/>
      <c r="B131" s="1256"/>
      <c r="C131" s="1256"/>
      <c r="D131" s="1256"/>
      <c r="E131" s="1256"/>
      <c r="F131" s="1257"/>
    </row>
    <row r="132" spans="1:7" ht="15" customHeight="1">
      <c r="A132" s="187" t="s">
        <v>896</v>
      </c>
      <c r="B132" s="1258" t="s">
        <v>990</v>
      </c>
      <c r="C132" s="1258"/>
      <c r="D132" s="1258"/>
      <c r="E132" s="1258"/>
      <c r="F132" s="188">
        <f>SUM(F127:F130)</f>
        <v>0</v>
      </c>
    </row>
    <row r="133" spans="1:7">
      <c r="A133" s="1255"/>
      <c r="B133" s="1256"/>
      <c r="C133" s="1256"/>
      <c r="D133" s="1256"/>
      <c r="E133" s="1256"/>
      <c r="F133" s="1257"/>
    </row>
    <row r="134" spans="1:7" s="193" customFormat="1" ht="15" customHeight="1">
      <c r="A134" s="190" t="s">
        <v>434</v>
      </c>
      <c r="B134" s="793" t="s">
        <v>931</v>
      </c>
      <c r="C134" s="793"/>
      <c r="D134" s="793"/>
      <c r="E134" s="793"/>
      <c r="F134" s="191">
        <f>F54+F123+F132</f>
        <v>0</v>
      </c>
    </row>
    <row r="135" spans="1:7" s="923" customFormat="1">
      <c r="A135" s="907"/>
      <c r="B135" s="907"/>
      <c r="C135" s="907"/>
      <c r="D135" s="907"/>
      <c r="E135" s="907"/>
      <c r="F135" s="907"/>
    </row>
    <row r="136" spans="1:7" ht="24.95" customHeight="1">
      <c r="A136" s="823" t="s">
        <v>985</v>
      </c>
      <c r="B136" s="824"/>
      <c r="C136" s="824"/>
      <c r="D136" s="824"/>
      <c r="E136" s="824"/>
      <c r="F136" s="825"/>
    </row>
    <row r="137" spans="1:7" s="923" customFormat="1"/>
    <row r="138" spans="1:7" ht="15" customHeight="1">
      <c r="A138" s="22" t="s">
        <v>433</v>
      </c>
      <c r="B138" s="23" t="str">
        <f>B5</f>
        <v>NAVODNJAVANJE FAZA 1</v>
      </c>
      <c r="C138" s="813">
        <f>F38</f>
        <v>0</v>
      </c>
      <c r="D138" s="813"/>
      <c r="E138" s="813"/>
      <c r="F138" s="814"/>
    </row>
    <row r="139" spans="1:7" ht="15" customHeight="1">
      <c r="A139" s="22" t="s">
        <v>434</v>
      </c>
      <c r="B139" s="23" t="str">
        <f>B40</f>
        <v>NAVODNJAVANJE FAZA 2</v>
      </c>
      <c r="C139" s="813">
        <f>F134</f>
        <v>0</v>
      </c>
      <c r="D139" s="813"/>
      <c r="E139" s="813"/>
      <c r="F139" s="814"/>
    </row>
    <row r="140" spans="1:7" ht="15" customHeight="1">
      <c r="A140" s="1231"/>
      <c r="B140" s="1231"/>
      <c r="C140" s="1231"/>
      <c r="D140" s="1231"/>
      <c r="E140" s="1231"/>
      <c r="F140" s="1231"/>
    </row>
    <row r="141" spans="1:7" ht="24.95" customHeight="1">
      <c r="A141" s="681" t="s">
        <v>23</v>
      </c>
      <c r="B141" s="673" t="s">
        <v>992</v>
      </c>
      <c r="C141" s="1158">
        <f>SUM(C138:F140)</f>
        <v>0</v>
      </c>
      <c r="D141" s="1158"/>
      <c r="E141" s="1158"/>
      <c r="F141" s="1159"/>
    </row>
    <row r="142" spans="1:7" s="18" customFormat="1">
      <c r="A142" s="344"/>
      <c r="B142" s="325"/>
      <c r="C142" s="325"/>
      <c r="D142" s="345"/>
      <c r="E142" s="325"/>
      <c r="F142" s="341"/>
      <c r="G142" s="313"/>
    </row>
    <row r="143" spans="1:7">
      <c r="B143" s="310"/>
      <c r="C143" s="310"/>
      <c r="D143" s="346"/>
      <c r="F143" s="340"/>
    </row>
    <row r="144" spans="1:7">
      <c r="D144" s="194"/>
    </row>
    <row r="145" spans="4:4">
      <c r="D145" s="194"/>
    </row>
  </sheetData>
  <mergeCells count="123">
    <mergeCell ref="B134:E134"/>
    <mergeCell ref="A135:XFD135"/>
    <mergeCell ref="C141:F141"/>
    <mergeCell ref="C138:F138"/>
    <mergeCell ref="C139:F139"/>
    <mergeCell ref="A136:F136"/>
    <mergeCell ref="A137:XFD137"/>
    <mergeCell ref="A74:A75"/>
    <mergeCell ref="C74:F74"/>
    <mergeCell ref="A131:F131"/>
    <mergeCell ref="B132:E132"/>
    <mergeCell ref="A133:F133"/>
    <mergeCell ref="A118:A119"/>
    <mergeCell ref="C118:F118"/>
    <mergeCell ref="A116:A117"/>
    <mergeCell ref="C116:F116"/>
    <mergeCell ref="A114:A115"/>
    <mergeCell ref="C114:F114"/>
    <mergeCell ref="C104:F104"/>
    <mergeCell ref="C127:F127"/>
    <mergeCell ref="A129:A130"/>
    <mergeCell ref="C129:F129"/>
    <mergeCell ref="A122:XFD122"/>
    <mergeCell ref="C84:F84"/>
    <mergeCell ref="A72:A73"/>
    <mergeCell ref="C72:F72"/>
    <mergeCell ref="A70:A71"/>
    <mergeCell ref="C70:F70"/>
    <mergeCell ref="A120:A121"/>
    <mergeCell ref="C120:F120"/>
    <mergeCell ref="A112:A113"/>
    <mergeCell ref="C112:F112"/>
    <mergeCell ref="A110:A111"/>
    <mergeCell ref="C110:F110"/>
    <mergeCell ref="A106:A107"/>
    <mergeCell ref="C106:F106"/>
    <mergeCell ref="A104:A105"/>
    <mergeCell ref="C80:F80"/>
    <mergeCell ref="A90:A91"/>
    <mergeCell ref="C90:F90"/>
    <mergeCell ref="A88:A89"/>
    <mergeCell ref="C88:F88"/>
    <mergeCell ref="A98:A99"/>
    <mergeCell ref="C98:F98"/>
    <mergeCell ref="A102:A103"/>
    <mergeCell ref="C102:F102"/>
    <mergeCell ref="A100:A101"/>
    <mergeCell ref="C100:F100"/>
    <mergeCell ref="A53:XFD53"/>
    <mergeCell ref="B54:E54"/>
    <mergeCell ref="A55:XFD55"/>
    <mergeCell ref="A57:XFD57"/>
    <mergeCell ref="A58:A59"/>
    <mergeCell ref="C58:F58"/>
    <mergeCell ref="A68:A69"/>
    <mergeCell ref="C68:F68"/>
    <mergeCell ref="A62:A63"/>
    <mergeCell ref="C62:F62"/>
    <mergeCell ref="A66:A67"/>
    <mergeCell ref="C66:F66"/>
    <mergeCell ref="A64:A65"/>
    <mergeCell ref="C64:F64"/>
    <mergeCell ref="A60:A61"/>
    <mergeCell ref="C60:F60"/>
    <mergeCell ref="B56:F56"/>
    <mergeCell ref="C49:F49"/>
    <mergeCell ref="A51:A52"/>
    <mergeCell ref="C51:F51"/>
    <mergeCell ref="A41:F41"/>
    <mergeCell ref="A42:F42"/>
    <mergeCell ref="A43:F43"/>
    <mergeCell ref="C46:F46"/>
    <mergeCell ref="A45:F45"/>
    <mergeCell ref="A49:A50"/>
    <mergeCell ref="A46:A48"/>
    <mergeCell ref="A82:A83"/>
    <mergeCell ref="C82:F82"/>
    <mergeCell ref="A78:A79"/>
    <mergeCell ref="C78:F78"/>
    <mergeCell ref="A80:A81"/>
    <mergeCell ref="A18:A22"/>
    <mergeCell ref="C18:F21"/>
    <mergeCell ref="A27:A28"/>
    <mergeCell ref="C27:F27"/>
    <mergeCell ref="A37:XFD37"/>
    <mergeCell ref="B38:E38"/>
    <mergeCell ref="B40:F40"/>
    <mergeCell ref="A23:A24"/>
    <mergeCell ref="C23:F23"/>
    <mergeCell ref="A25:A26"/>
    <mergeCell ref="C25:F25"/>
    <mergeCell ref="A29:A30"/>
    <mergeCell ref="C29:F29"/>
    <mergeCell ref="A31:A32"/>
    <mergeCell ref="C31:F31"/>
    <mergeCell ref="A33:A34"/>
    <mergeCell ref="C33:F33"/>
    <mergeCell ref="A35:F35"/>
    <mergeCell ref="A39:F39"/>
    <mergeCell ref="A140:F140"/>
    <mergeCell ref="B123:E123"/>
    <mergeCell ref="B125:F125"/>
    <mergeCell ref="A108:A109"/>
    <mergeCell ref="C108:F108"/>
    <mergeCell ref="A127:A128"/>
    <mergeCell ref="A1:F1"/>
    <mergeCell ref="B5:F5"/>
    <mergeCell ref="A8:F8"/>
    <mergeCell ref="C9:F9"/>
    <mergeCell ref="A12:A17"/>
    <mergeCell ref="C12:F16"/>
    <mergeCell ref="A9:A11"/>
    <mergeCell ref="A96:A97"/>
    <mergeCell ref="C96:F96"/>
    <mergeCell ref="A94:A95"/>
    <mergeCell ref="C94:F94"/>
    <mergeCell ref="A92:A93"/>
    <mergeCell ref="C92:F92"/>
    <mergeCell ref="A76:A77"/>
    <mergeCell ref="C76:F76"/>
    <mergeCell ref="A86:A87"/>
    <mergeCell ref="C86:F86"/>
    <mergeCell ref="A84:A85"/>
  </mergeCells>
  <pageMargins left="0.70866141732283472" right="0.70866141732283472" top="0.74803149606299213" bottom="0.74803149606299213" header="0.31496062992125984" footer="0.31496062992125984"/>
  <pageSetup paperSize="9" scale="52" orientation="portrait" r:id="rId1"/>
  <ignoredErrors>
    <ignoredError sqref="A2:F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zoomScaleSheetLayoutView="100" workbookViewId="0">
      <selection activeCell="H28" sqref="H28"/>
    </sheetView>
  </sheetViews>
  <sheetFormatPr defaultColWidth="9.140625" defaultRowHeight="12.75"/>
  <cols>
    <col min="1" max="1" width="8.140625" style="10" bestFit="1" customWidth="1"/>
    <col min="2" max="2" width="63.42578125" style="10" customWidth="1"/>
    <col min="3" max="3" width="17.7109375" style="10" customWidth="1"/>
    <col min="4" max="5" width="14.42578125" style="10" customWidth="1"/>
    <col min="6" max="7" width="17.85546875" style="10" customWidth="1"/>
    <col min="8" max="16384" width="9.140625" style="10"/>
  </cols>
  <sheetData>
    <row r="1" spans="1:17" s="44" customFormat="1" ht="12.6" customHeight="1">
      <c r="A1" s="1262" t="s">
        <v>1124</v>
      </c>
      <c r="B1" s="1262"/>
      <c r="C1" s="1262"/>
      <c r="D1" s="1262"/>
      <c r="E1" s="1262"/>
      <c r="F1" s="1262"/>
      <c r="G1" s="1262"/>
      <c r="H1" s="43"/>
      <c r="I1" s="43"/>
      <c r="J1" s="43"/>
      <c r="K1" s="43"/>
      <c r="L1" s="43"/>
      <c r="M1" s="43"/>
      <c r="N1" s="43"/>
      <c r="O1" s="43"/>
      <c r="P1" s="43"/>
      <c r="Q1" s="43"/>
    </row>
    <row r="2" spans="1:17" s="44" customFormat="1" ht="12.6" customHeight="1">
      <c r="A2" s="1262"/>
      <c r="B2" s="1262"/>
      <c r="C2" s="1262"/>
      <c r="D2" s="1262"/>
      <c r="E2" s="1262"/>
      <c r="F2" s="1262"/>
      <c r="G2" s="1262"/>
      <c r="H2" s="43"/>
      <c r="I2" s="43"/>
      <c r="J2" s="43"/>
      <c r="K2" s="43"/>
      <c r="L2" s="43"/>
      <c r="M2" s="43"/>
      <c r="N2" s="43"/>
      <c r="O2" s="43"/>
      <c r="P2" s="43"/>
      <c r="Q2" s="43"/>
    </row>
    <row r="3" spans="1:17">
      <c r="A3" s="910"/>
      <c r="B3" s="910"/>
      <c r="C3" s="910"/>
      <c r="D3" s="910"/>
      <c r="E3" s="910"/>
      <c r="F3" s="910"/>
      <c r="G3" s="910"/>
    </row>
    <row r="4" spans="1:17" ht="15" customHeight="1">
      <c r="A4" s="45" t="s">
        <v>11</v>
      </c>
      <c r="B4" s="46" t="s">
        <v>133</v>
      </c>
      <c r="C4" s="1266">
        <f>'2_VIK'!F442</f>
        <v>0</v>
      </c>
      <c r="D4" s="1267"/>
      <c r="E4" s="1267"/>
      <c r="F4" s="1267"/>
      <c r="G4" s="1268"/>
    </row>
    <row r="5" spans="1:17" ht="15" customHeight="1">
      <c r="A5" s="45" t="s">
        <v>12</v>
      </c>
      <c r="B5" s="46" t="s">
        <v>315</v>
      </c>
      <c r="C5" s="1266">
        <f>'2_VIK'!F442</f>
        <v>0</v>
      </c>
      <c r="D5" s="1267"/>
      <c r="E5" s="1267"/>
      <c r="F5" s="1267"/>
      <c r="G5" s="1268"/>
    </row>
    <row r="6" spans="1:17" ht="15" customHeight="1">
      <c r="A6" s="47" t="s">
        <v>13</v>
      </c>
      <c r="B6" s="48" t="s">
        <v>316</v>
      </c>
      <c r="C6" s="1266">
        <f>'3_ELEKTROTEHNICKI RADOVI'!C418:F418</f>
        <v>0</v>
      </c>
      <c r="D6" s="1267"/>
      <c r="E6" s="1267"/>
      <c r="F6" s="1267"/>
      <c r="G6" s="1268"/>
    </row>
    <row r="7" spans="1:17" ht="15" customHeight="1">
      <c r="A7" s="47" t="s">
        <v>22</v>
      </c>
      <c r="B7" s="48" t="s">
        <v>111</v>
      </c>
      <c r="C7" s="1266">
        <f>'4_HORTIKULTURA'!C142:F142</f>
        <v>0</v>
      </c>
      <c r="D7" s="1267"/>
      <c r="E7" s="1267"/>
      <c r="F7" s="1267"/>
      <c r="G7" s="1268"/>
    </row>
    <row r="8" spans="1:17" s="173" customFormat="1" ht="15" customHeight="1">
      <c r="A8" s="192" t="s">
        <v>23</v>
      </c>
      <c r="B8" s="46" t="s">
        <v>993</v>
      </c>
      <c r="C8" s="1266">
        <f>'5_NAVODNJAVANJE'!C141:F141</f>
        <v>0</v>
      </c>
      <c r="D8" s="1267"/>
      <c r="E8" s="1267"/>
      <c r="F8" s="1267"/>
      <c r="G8" s="1268"/>
    </row>
    <row r="9" spans="1:17" ht="15" customHeight="1">
      <c r="A9" s="1263"/>
      <c r="B9" s="1264"/>
      <c r="C9" s="1264"/>
      <c r="D9" s="1264"/>
      <c r="E9" s="1264"/>
      <c r="F9" s="1264"/>
      <c r="G9" s="1265"/>
    </row>
    <row r="10" spans="1:17" ht="15" customHeight="1">
      <c r="A10" s="49"/>
      <c r="B10" s="50"/>
      <c r="C10" s="50"/>
      <c r="D10" s="50"/>
      <c r="E10" s="50"/>
      <c r="F10" s="50"/>
      <c r="G10" s="51"/>
    </row>
    <row r="11" spans="1:17" ht="15" customHeight="1">
      <c r="A11" s="45"/>
      <c r="B11" s="52" t="s">
        <v>5</v>
      </c>
      <c r="C11" s="1266">
        <f>SUM(C4:G8)</f>
        <v>0</v>
      </c>
      <c r="D11" s="1267"/>
      <c r="E11" s="1267"/>
      <c r="F11" s="1267"/>
      <c r="G11" s="1268"/>
    </row>
    <row r="12" spans="1:17" ht="15" customHeight="1">
      <c r="A12" s="53"/>
      <c r="B12" s="54" t="s">
        <v>134</v>
      </c>
      <c r="C12" s="1269">
        <f>C11*0.25</f>
        <v>0</v>
      </c>
      <c r="D12" s="1270"/>
      <c r="E12" s="1270"/>
      <c r="F12" s="1270"/>
      <c r="G12" s="1271"/>
    </row>
    <row r="13" spans="1:17" ht="15" customHeight="1">
      <c r="A13" s="53"/>
      <c r="B13" s="54" t="s">
        <v>6</v>
      </c>
      <c r="C13" s="1269">
        <f>SUM(C11:G12)</f>
        <v>0</v>
      </c>
      <c r="D13" s="1270"/>
      <c r="E13" s="1270"/>
      <c r="F13" s="1270"/>
      <c r="G13" s="1271"/>
    </row>
  </sheetData>
  <mergeCells count="11">
    <mergeCell ref="A1:G2"/>
    <mergeCell ref="A9:G9"/>
    <mergeCell ref="C11:G11"/>
    <mergeCell ref="C12:G12"/>
    <mergeCell ref="C13:G13"/>
    <mergeCell ref="C4:G4"/>
    <mergeCell ref="C5:G5"/>
    <mergeCell ref="C6:G6"/>
    <mergeCell ref="C7:G7"/>
    <mergeCell ref="C8:G8"/>
    <mergeCell ref="A3:G3"/>
  </mergeCells>
  <pageMargins left="0.70866141732283472" right="0.70866141732283472" top="0.74803149606299213" bottom="0.74803149606299213" header="0.31496062992125984" footer="0.31496062992125984"/>
  <pageSetup paperSize="9" scale="56"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9</vt:i4>
      </vt:variant>
    </vt:vector>
  </HeadingPairs>
  <TitlesOfParts>
    <vt:vector size="18" baseType="lpstr">
      <vt:lpstr>NASLOVNICA </vt:lpstr>
      <vt:lpstr>POPUNJAVANJE TROSKOVNIKA</vt:lpstr>
      <vt:lpstr>OPCE_NAPOMENE</vt:lpstr>
      <vt:lpstr>1_GRADEVINSKO-OBRTNICKI RADOVI</vt:lpstr>
      <vt:lpstr>2_VIK</vt:lpstr>
      <vt:lpstr>3_ELEKTROTEHNICKI RADOVI</vt:lpstr>
      <vt:lpstr>4_HORTIKULTURA</vt:lpstr>
      <vt:lpstr>5_NAVODNJAVANJE</vt:lpstr>
      <vt:lpstr>REKAPITULACIJA</vt:lpstr>
      <vt:lpstr>'1_GRADEVINSKO-OBRTNICKI RADOVI'!Podrucje_ispisa</vt:lpstr>
      <vt:lpstr>'2_VIK'!Podrucje_ispisa</vt:lpstr>
      <vt:lpstr>'3_ELEKTROTEHNICKI RADOVI'!Podrucje_ispisa</vt:lpstr>
      <vt:lpstr>'4_HORTIKULTURA'!Podrucje_ispisa</vt:lpstr>
      <vt:lpstr>'5_NAVODNJAVANJE'!Podrucje_ispisa</vt:lpstr>
      <vt:lpstr>'NASLOVNICA '!Podrucje_ispisa</vt:lpstr>
      <vt:lpstr>OPCE_NAPOMENE!Podrucje_ispisa</vt:lpstr>
      <vt:lpstr>'POPUNJAVANJE TROSKOVNIKA'!Podrucje_ispisa</vt:lpstr>
      <vt:lpstr>REKAPITULACIJA!Podrucje_ispisa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2018-12-14T10:23:11Z</dcterms:created>
  <dcterms:modified xsi:type="dcterms:W3CDTF">2019-02-07T09:52:20Z</dcterms:modified>
</cp:coreProperties>
</file>